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sult" sheetId="1" r:id="rId1"/>
    <sheet name="ParingList" sheetId="2" r:id="rId2"/>
    <sheet name="Number" sheetId="3" state="hidden" r:id="rId3"/>
  </sheets>
  <definedNames>
    <definedName name="_xlnm.Print_Area" localSheetId="2">'Number'!$B$2:$T$3</definedName>
    <definedName name="_xlnm.Print_Area" localSheetId="1">'ParingList'!$B$2:$Q$60</definedName>
    <definedName name="_xlnm.Print_Area" localSheetId="0">'Result'!$A$1:$AF$38</definedName>
  </definedNames>
  <calcPr fullCalcOnLoad="1"/>
</workbook>
</file>

<file path=xl/sharedStrings.xml><?xml version="1.0" encoding="utf-8"?>
<sst xmlns="http://schemas.openxmlformats.org/spreadsheetml/2006/main" count="404" uniqueCount="125">
  <si>
    <t>2010 All Japan Yacht Match-Race Championship in Hayama</t>
  </si>
  <si>
    <r>
      <t xml:space="preserve">20-23 November 2010 </t>
    </r>
    <r>
      <rPr>
        <sz val="14"/>
        <rFont val="ＭＳ Ｐ明朝"/>
        <family val="1"/>
      </rPr>
      <t>　</t>
    </r>
    <r>
      <rPr>
        <sz val="14"/>
        <rFont val="Times New Roman"/>
        <family val="1"/>
      </rPr>
      <t>ISAF Grade3   JYMA egF=2.0</t>
    </r>
  </si>
  <si>
    <t>[Entry List]</t>
  </si>
  <si>
    <t>[STAGE 1]  Qualifying Round Robin</t>
  </si>
  <si>
    <t>[Final Result]</t>
  </si>
  <si>
    <t>order</t>
  </si>
  <si>
    <t>JYMA</t>
  </si>
  <si>
    <t>Skipper</t>
  </si>
  <si>
    <t>ISAF</t>
  </si>
  <si>
    <t>pts</t>
  </si>
  <si>
    <t>place</t>
  </si>
  <si>
    <t>Country</t>
  </si>
  <si>
    <t>skipper</t>
  </si>
  <si>
    <t>Ranking</t>
  </si>
  <si>
    <t>Name</t>
  </si>
  <si>
    <t>ID</t>
  </si>
  <si>
    <t>1~10</t>
  </si>
  <si>
    <t>RR</t>
  </si>
  <si>
    <t>Initials</t>
  </si>
  <si>
    <t>Eiichiro Hamazaki</t>
  </si>
  <si>
    <t>浜崎栄一郎</t>
  </si>
  <si>
    <t>JPNEH1</t>
  </si>
  <si>
    <t>Eii</t>
  </si>
  <si>
    <t>1st</t>
  </si>
  <si>
    <t>FW</t>
  </si>
  <si>
    <t>Yuki Nagahori</t>
  </si>
  <si>
    <t>長堀裕樹</t>
  </si>
  <si>
    <t>JPNYN1</t>
  </si>
  <si>
    <t>Yuk</t>
  </si>
  <si>
    <t>2nd</t>
  </si>
  <si>
    <t>FL</t>
  </si>
  <si>
    <t>Natsuki Motoyoshi</t>
  </si>
  <si>
    <t>本吉夏樹</t>
  </si>
  <si>
    <t>JPNNM2</t>
  </si>
  <si>
    <t>Nat</t>
  </si>
  <si>
    <t>3rd</t>
  </si>
  <si>
    <t>SF3</t>
  </si>
  <si>
    <t>Maiko Sato</t>
  </si>
  <si>
    <t>佐藤麻衣子</t>
  </si>
  <si>
    <t>JPNMS2</t>
  </si>
  <si>
    <t>Mai</t>
  </si>
  <si>
    <t>4th</t>
  </si>
  <si>
    <t>SF4</t>
  </si>
  <si>
    <t>Urara Fujii</t>
  </si>
  <si>
    <t>藤井麗</t>
  </si>
  <si>
    <t>JPNUF1</t>
  </si>
  <si>
    <t>Ura</t>
  </si>
  <si>
    <t>5th</t>
  </si>
  <si>
    <t>SF5</t>
  </si>
  <si>
    <t>Umihiko Arakawa</t>
  </si>
  <si>
    <t>荒川海彦</t>
  </si>
  <si>
    <t>JPNUA2</t>
  </si>
  <si>
    <t>Umi</t>
  </si>
  <si>
    <t>6th</t>
  </si>
  <si>
    <t>SF6</t>
  </si>
  <si>
    <t>Kosaku Yoshida</t>
  </si>
  <si>
    <t>吉田工作</t>
  </si>
  <si>
    <t>JPNKY7</t>
  </si>
  <si>
    <t>Kos</t>
  </si>
  <si>
    <t>7th</t>
  </si>
  <si>
    <t>CR1</t>
  </si>
  <si>
    <t>Shunsuke Murakoshi</t>
  </si>
  <si>
    <t>村越俊介</t>
  </si>
  <si>
    <t>JPNSM7</t>
  </si>
  <si>
    <t>Shu</t>
  </si>
  <si>
    <t>8th</t>
  </si>
  <si>
    <t>CR2</t>
  </si>
  <si>
    <t>Toshio Toya</t>
  </si>
  <si>
    <t>戸谷壽男</t>
  </si>
  <si>
    <t>JPNTT2</t>
  </si>
  <si>
    <t>Tos</t>
  </si>
  <si>
    <t>9th</t>
  </si>
  <si>
    <t>CR3</t>
  </si>
  <si>
    <t>Maria Kami</t>
  </si>
  <si>
    <t>紙麻里亜</t>
  </si>
  <si>
    <t>JPNMK14</t>
  </si>
  <si>
    <t>Mar</t>
  </si>
  <si>
    <t>10th</t>
  </si>
  <si>
    <t>CR4</t>
  </si>
  <si>
    <t>[STAGE 2]  Semi Final Round Robin</t>
  </si>
  <si>
    <t>1~6</t>
  </si>
  <si>
    <t>SF</t>
  </si>
  <si>
    <t>RR1</t>
  </si>
  <si>
    <t>RR2</t>
  </si>
  <si>
    <t>RR3</t>
  </si>
  <si>
    <t>RR4</t>
  </si>
  <si>
    <t>RR5</t>
  </si>
  <si>
    <t>RR6</t>
  </si>
  <si>
    <t xml:space="preserve">[STAGE 3]  Consolation Round Robin </t>
  </si>
  <si>
    <t>1~4</t>
  </si>
  <si>
    <t>CR</t>
  </si>
  <si>
    <t>RR7</t>
  </si>
  <si>
    <t>RR8</t>
  </si>
  <si>
    <t>RR9</t>
  </si>
  <si>
    <t>RR10</t>
  </si>
  <si>
    <t>[STAGE 3]  Final Knock Out</t>
  </si>
  <si>
    <t>W/L</t>
  </si>
  <si>
    <t>F</t>
  </si>
  <si>
    <t>SF1</t>
  </si>
  <si>
    <t>SF2</t>
  </si>
  <si>
    <t>Pairing List</t>
  </si>
  <si>
    <t xml:space="preserve">[STAGE 2]  </t>
  </si>
  <si>
    <t>Semi Final Round Robin</t>
  </si>
  <si>
    <t xml:space="preserve">[STAGE 3]  </t>
  </si>
  <si>
    <t>Consolation Round Robin</t>
  </si>
  <si>
    <t>no.</t>
  </si>
  <si>
    <t>flight</t>
  </si>
  <si>
    <t xml:space="preserve"> </t>
  </si>
  <si>
    <t>no.1 match</t>
  </si>
  <si>
    <t>no.2 match</t>
  </si>
  <si>
    <t>Final Knock Out</t>
  </si>
  <si>
    <t>no.3 match</t>
  </si>
  <si>
    <t>1 or 7</t>
  </si>
  <si>
    <t xml:space="preserve">[STAGE 1]  </t>
  </si>
  <si>
    <t>Qualifying Round Robin</t>
  </si>
  <si>
    <t>－</t>
  </si>
  <si>
    <t>Waiting boat</t>
  </si>
  <si>
    <t>Bye</t>
  </si>
  <si>
    <t>RC boat</t>
  </si>
  <si>
    <t>Harbor</t>
  </si>
  <si>
    <t>○</t>
  </si>
  <si>
    <t>×</t>
  </si>
  <si>
    <t>-</t>
  </si>
  <si>
    <t>後日リセール</t>
  </si>
  <si>
    <r>
      <t>11/20</t>
    </r>
    <r>
      <rPr>
        <b/>
        <sz val="18"/>
        <rFont val="ＭＳ Ｐ明朝"/>
        <family val="1"/>
      </rPr>
      <t>終了時点</t>
    </r>
    <r>
      <rPr>
        <b/>
        <sz val="18"/>
        <rFont val="Times New Roman"/>
        <family val="1"/>
      </rPr>
      <t>Result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</si>
</sst>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Times New Roman"/>
      <family val="1"/>
    </font>
    <font>
      <b/>
      <sz val="18"/>
      <name val="ＭＳ Ｐ明朝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sz val="14"/>
      <name val="ＭＳ Ｐ明朝"/>
      <family val="1"/>
    </font>
    <font>
      <b/>
      <sz val="14"/>
      <name val="ＭＳ Ｐゴシック"/>
      <family val="3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name val="ＭＳ Ｐ明朝"/>
      <family val="1"/>
    </font>
    <font>
      <b/>
      <sz val="12"/>
      <name val="Times New Roman"/>
      <family val="1"/>
    </font>
    <font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name val="ＭＳ Ｐ明朝"/>
      <family val="1"/>
    </font>
    <font>
      <b/>
      <sz val="16"/>
      <name val="Times New Roman"/>
      <family val="1"/>
    </font>
    <font>
      <sz val="12"/>
      <name val="ＭＳ Ｐ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hair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hair">
        <color indexed="59"/>
      </right>
      <top style="thin">
        <color indexed="59"/>
      </top>
      <bottom>
        <color indexed="63"/>
      </bottom>
    </border>
    <border>
      <left style="hair">
        <color indexed="59"/>
      </left>
      <right style="hair">
        <color indexed="59"/>
      </right>
      <top style="thin">
        <color indexed="59"/>
      </top>
      <bottom>
        <color indexed="63"/>
      </bottom>
    </border>
    <border>
      <left style="hair">
        <color indexed="59"/>
      </left>
      <right style="double">
        <color indexed="59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double">
        <color indexed="59"/>
      </right>
      <top style="thin">
        <color indexed="59"/>
      </top>
      <bottom>
        <color indexed="63"/>
      </bottom>
    </border>
    <border>
      <left style="double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hair">
        <color indexed="59"/>
      </right>
      <top>
        <color indexed="63"/>
      </top>
      <bottom style="thin">
        <color indexed="59"/>
      </bottom>
    </border>
    <border>
      <left style="hair">
        <color indexed="59"/>
      </left>
      <right style="hair">
        <color indexed="59"/>
      </right>
      <top>
        <color indexed="63"/>
      </top>
      <bottom style="thin">
        <color indexed="59"/>
      </bottom>
    </border>
    <border>
      <left style="hair">
        <color indexed="59"/>
      </left>
      <right style="double">
        <color indexed="59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double">
        <color indexed="59"/>
      </right>
      <top>
        <color indexed="63"/>
      </top>
      <bottom style="thin">
        <color indexed="59"/>
      </bottom>
    </border>
    <border>
      <left style="double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hair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hair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hair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hair">
        <color indexed="59"/>
      </bottom>
    </border>
    <border diagonalDown="1">
      <left style="thin">
        <color indexed="59"/>
      </left>
      <right style="hair">
        <color indexed="59"/>
      </right>
      <top style="thin">
        <color indexed="59"/>
      </top>
      <bottom style="hair">
        <color indexed="59"/>
      </bottom>
      <diagonal style="thin">
        <color indexed="59"/>
      </diagonal>
    </border>
    <border>
      <left style="hair">
        <color indexed="59"/>
      </left>
      <right style="hair">
        <color indexed="59"/>
      </right>
      <top style="thin">
        <color indexed="59"/>
      </top>
      <bottom style="hair">
        <color indexed="59"/>
      </bottom>
    </border>
    <border>
      <left style="hair">
        <color indexed="59"/>
      </left>
      <right style="double">
        <color indexed="59"/>
      </right>
      <top style="thin">
        <color indexed="59"/>
      </top>
      <bottom style="hair">
        <color indexed="59"/>
      </bottom>
    </border>
    <border>
      <left style="thin">
        <color indexed="59"/>
      </left>
      <right style="double">
        <color indexed="59"/>
      </right>
      <top style="thin">
        <color indexed="59"/>
      </top>
      <bottom style="thin">
        <color indexed="59"/>
      </bottom>
    </border>
    <border>
      <left style="double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hair">
        <color indexed="59"/>
      </top>
      <bottom style="hair">
        <color indexed="59"/>
      </bottom>
    </border>
    <border>
      <left style="thin">
        <color indexed="59"/>
      </left>
      <right>
        <color indexed="63"/>
      </right>
      <top style="hair">
        <color indexed="59"/>
      </top>
      <bottom style="hair">
        <color indexed="59"/>
      </bottom>
    </border>
    <border>
      <left>
        <color indexed="63"/>
      </left>
      <right>
        <color indexed="63"/>
      </right>
      <top style="hair">
        <color indexed="59"/>
      </top>
      <bottom style="hair">
        <color indexed="59"/>
      </bottom>
    </border>
    <border>
      <left>
        <color indexed="63"/>
      </left>
      <right style="thin">
        <color indexed="59"/>
      </right>
      <top style="hair">
        <color indexed="59"/>
      </top>
      <bottom style="hair">
        <color indexed="59"/>
      </bottom>
    </border>
    <border>
      <left style="thin">
        <color indexed="59"/>
      </left>
      <right style="hair">
        <color indexed="59"/>
      </right>
      <top style="hair">
        <color indexed="59"/>
      </top>
      <bottom style="hair">
        <color indexed="59"/>
      </bottom>
    </border>
    <border diagonalDown="1"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  <diagonal style="thin">
        <color indexed="59"/>
      </diagonal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>
        <color indexed="59"/>
      </left>
      <right style="double">
        <color indexed="59"/>
      </right>
      <top style="hair">
        <color indexed="59"/>
      </top>
      <bottom style="hair">
        <color indexed="59"/>
      </bottom>
    </border>
    <border diagonalDown="1"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  <diagonal style="hair">
        <color indexed="59"/>
      </diagonal>
    </border>
    <border>
      <left style="thin">
        <color indexed="59"/>
      </left>
      <right style="thin">
        <color indexed="59"/>
      </right>
      <top style="hair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hair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hair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hair">
        <color indexed="59"/>
      </top>
      <bottom style="thin">
        <color indexed="59"/>
      </bottom>
    </border>
    <border>
      <left style="thin">
        <color indexed="59"/>
      </left>
      <right style="hair">
        <color indexed="59"/>
      </right>
      <top style="hair">
        <color indexed="59"/>
      </top>
      <bottom style="thin">
        <color indexed="59"/>
      </bottom>
    </border>
    <border>
      <left style="hair">
        <color indexed="59"/>
      </left>
      <right style="hair">
        <color indexed="59"/>
      </right>
      <top style="hair">
        <color indexed="59"/>
      </top>
      <bottom style="thin">
        <color indexed="59"/>
      </bottom>
    </border>
    <border diagonalDown="1">
      <left style="hair">
        <color indexed="59"/>
      </left>
      <right style="double">
        <color indexed="59"/>
      </right>
      <top style="hair">
        <color indexed="59"/>
      </top>
      <bottom style="thin">
        <color indexed="59"/>
      </bottom>
      <diagonal style="thin">
        <color indexed="59"/>
      </diagonal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hair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double">
        <color indexed="59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 style="double">
        <color indexed="59"/>
      </right>
      <top style="thin">
        <color indexed="59"/>
      </top>
      <bottom>
        <color indexed="63"/>
      </bottom>
    </border>
    <border>
      <left style="hair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double">
        <color indexed="59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 style="double">
        <color indexed="59"/>
      </right>
      <top>
        <color indexed="63"/>
      </top>
      <bottom style="thin">
        <color indexed="59"/>
      </bottom>
    </border>
    <border>
      <left style="hair">
        <color indexed="59"/>
      </left>
      <right>
        <color indexed="63"/>
      </right>
      <top style="thin">
        <color indexed="59"/>
      </top>
      <bottom style="hair">
        <color indexed="59"/>
      </bottom>
    </border>
    <border>
      <left style="double">
        <color indexed="59"/>
      </left>
      <right>
        <color indexed="63"/>
      </right>
      <top style="thin">
        <color indexed="59"/>
      </top>
      <bottom style="hair">
        <color indexed="59"/>
      </bottom>
    </border>
    <border>
      <left>
        <color indexed="63"/>
      </left>
      <right style="double">
        <color indexed="59"/>
      </right>
      <top style="thin">
        <color indexed="59"/>
      </top>
      <bottom style="hair">
        <color indexed="59"/>
      </bottom>
    </border>
    <border>
      <left style="hair">
        <color indexed="59"/>
      </left>
      <right>
        <color indexed="63"/>
      </right>
      <top style="hair">
        <color indexed="59"/>
      </top>
      <bottom style="hair">
        <color indexed="59"/>
      </bottom>
    </border>
    <border>
      <left style="double">
        <color indexed="59"/>
      </left>
      <right>
        <color indexed="63"/>
      </right>
      <top style="hair">
        <color indexed="59"/>
      </top>
      <bottom style="hair">
        <color indexed="59"/>
      </bottom>
    </border>
    <border>
      <left>
        <color indexed="63"/>
      </left>
      <right style="double">
        <color indexed="59"/>
      </right>
      <top style="hair">
        <color indexed="59"/>
      </top>
      <bottom style="hair">
        <color indexed="59"/>
      </bottom>
    </border>
    <border diagonalDown="1">
      <left style="hair">
        <color indexed="59"/>
      </left>
      <right>
        <color indexed="63"/>
      </right>
      <top style="hair">
        <color indexed="59"/>
      </top>
      <bottom style="thin">
        <color indexed="59"/>
      </bottom>
      <diagonal style="thin">
        <color indexed="59"/>
      </diagonal>
    </border>
    <border>
      <left style="double">
        <color indexed="59"/>
      </left>
      <right>
        <color indexed="63"/>
      </right>
      <top style="hair">
        <color indexed="59"/>
      </top>
      <bottom style="thin">
        <color indexed="59"/>
      </bottom>
    </border>
    <border>
      <left>
        <color indexed="63"/>
      </left>
      <right style="double">
        <color indexed="59"/>
      </right>
      <top style="hair">
        <color indexed="59"/>
      </top>
      <bottom style="thin">
        <color indexed="59"/>
      </bottom>
    </border>
    <border>
      <left style="thin">
        <color indexed="59"/>
      </left>
      <right style="hair">
        <color indexed="59"/>
      </right>
      <top style="thin">
        <color indexed="59"/>
      </top>
      <bottom style="hair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hair">
        <color indexed="59"/>
      </bottom>
    </border>
    <border>
      <left style="hair">
        <color indexed="59"/>
      </left>
      <right>
        <color indexed="63"/>
      </right>
      <top style="hair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hair">
        <color indexed="59"/>
      </top>
      <bottom style="medium">
        <color indexed="59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>
        <color indexed="63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 style="double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double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19"/>
      </right>
      <top style="thin">
        <color indexed="5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19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19"/>
      </right>
      <top>
        <color indexed="63"/>
      </top>
      <bottom style="thin">
        <color indexed="59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hair">
        <color indexed="59"/>
      </top>
      <bottom style="hair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 style="medium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thin">
        <color indexed="59"/>
      </top>
      <bottom style="hair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19" fillId="0" borderId="0" xfId="61" applyFont="1" applyFill="1" applyBorder="1" applyAlignment="1">
      <alignment vertical="center"/>
      <protection/>
    </xf>
    <xf numFmtId="0" fontId="19" fillId="0" borderId="0" xfId="61" applyFont="1" applyFill="1" applyBorder="1" applyAlignment="1">
      <alignment horizontal="left" vertical="center"/>
      <protection/>
    </xf>
    <xf numFmtId="0" fontId="19" fillId="0" borderId="0" xfId="61" applyFont="1" applyFill="1" applyBorder="1" applyAlignment="1">
      <alignment horizontal="center" vertical="center"/>
      <protection/>
    </xf>
    <xf numFmtId="0" fontId="19" fillId="0" borderId="0" xfId="61" applyFont="1" applyFill="1" applyAlignment="1">
      <alignment vertical="center"/>
      <protection/>
    </xf>
    <xf numFmtId="0" fontId="20" fillId="0" borderId="0" xfId="61" applyFont="1" applyFill="1" applyAlignment="1">
      <alignment vertical="center"/>
      <protection/>
    </xf>
    <xf numFmtId="0" fontId="21" fillId="0" borderId="0" xfId="61" applyFont="1" applyFill="1" applyBorder="1" applyAlignment="1">
      <alignment vertical="center"/>
      <protection/>
    </xf>
    <xf numFmtId="0" fontId="19" fillId="0" borderId="0" xfId="60" applyFont="1" applyFill="1" applyAlignment="1">
      <alignment vertical="center"/>
      <protection/>
    </xf>
    <xf numFmtId="0" fontId="19" fillId="0" borderId="0" xfId="60" applyFont="1" applyFill="1" applyAlignment="1">
      <alignment horizontal="left" vertical="center"/>
      <protection/>
    </xf>
    <xf numFmtId="0" fontId="19" fillId="0" borderId="0" xfId="60" applyFont="1" applyFill="1" applyAlignment="1">
      <alignment horizontal="center" vertical="center"/>
      <protection/>
    </xf>
    <xf numFmtId="0" fontId="22" fillId="0" borderId="0" xfId="60" applyFont="1" applyFill="1" applyAlignment="1">
      <alignment vertical="center"/>
      <protection/>
    </xf>
    <xf numFmtId="0" fontId="21" fillId="0" borderId="0" xfId="61" applyFont="1" applyFill="1" applyAlignment="1">
      <alignment vertical="center"/>
      <protection/>
    </xf>
    <xf numFmtId="0" fontId="22" fillId="0" borderId="0" xfId="61" applyFont="1" applyFill="1" applyBorder="1" applyAlignment="1">
      <alignment vertical="center"/>
      <protection/>
    </xf>
    <xf numFmtId="0" fontId="24" fillId="0" borderId="0" xfId="61" applyFont="1" applyFill="1" applyAlignment="1">
      <alignment vertical="center"/>
      <protection/>
    </xf>
    <xf numFmtId="0" fontId="22" fillId="0" borderId="0" xfId="61" applyFont="1" applyFill="1" applyAlignment="1">
      <alignment horizontal="right" vertical="center"/>
      <protection/>
    </xf>
    <xf numFmtId="0" fontId="19" fillId="0" borderId="0" xfId="61" applyFont="1" applyFill="1" applyAlignment="1">
      <alignment horizontal="center" vertical="center"/>
      <protection/>
    </xf>
    <xf numFmtId="0" fontId="19" fillId="0" borderId="10" xfId="61" applyFont="1" applyFill="1" applyBorder="1" applyAlignment="1">
      <alignment vertical="center"/>
      <protection/>
    </xf>
    <xf numFmtId="0" fontId="26" fillId="0" borderId="0" xfId="61" applyFont="1" applyFill="1" applyAlignment="1">
      <alignment vertical="center"/>
      <protection/>
    </xf>
    <xf numFmtId="0" fontId="27" fillId="0" borderId="11" xfId="0" applyFont="1" applyFill="1" applyBorder="1" applyAlignment="1">
      <alignment/>
    </xf>
    <xf numFmtId="0" fontId="27" fillId="0" borderId="11" xfId="0" applyFont="1" applyFill="1" applyBorder="1" applyAlignment="1">
      <alignment horizontal="left"/>
    </xf>
    <xf numFmtId="0" fontId="28" fillId="0" borderId="12" xfId="61" applyFont="1" applyFill="1" applyBorder="1" applyAlignment="1">
      <alignment horizontal="center" vertical="center"/>
      <protection/>
    </xf>
    <xf numFmtId="0" fontId="28" fillId="0" borderId="13" xfId="61" applyFont="1" applyFill="1" applyBorder="1" applyAlignment="1">
      <alignment horizontal="center" vertical="center"/>
      <protection/>
    </xf>
    <xf numFmtId="0" fontId="28" fillId="0" borderId="14" xfId="61" applyFont="1" applyFill="1" applyBorder="1" applyAlignment="1">
      <alignment horizontal="center" vertical="center"/>
      <protection/>
    </xf>
    <xf numFmtId="0" fontId="19" fillId="0" borderId="15" xfId="61" applyFont="1" applyFill="1" applyBorder="1" applyAlignment="1">
      <alignment horizontal="center"/>
      <protection/>
    </xf>
    <xf numFmtId="0" fontId="27" fillId="21" borderId="16" xfId="0" applyFont="1" applyFill="1" applyBorder="1" applyAlignment="1">
      <alignment horizontal="left"/>
    </xf>
    <xf numFmtId="0" fontId="27" fillId="21" borderId="11" xfId="0" applyFont="1" applyFill="1" applyBorder="1" applyAlignment="1">
      <alignment horizontal="left"/>
    </xf>
    <xf numFmtId="0" fontId="27" fillId="21" borderId="11" xfId="0" applyFont="1" applyFill="1" applyBorder="1" applyAlignment="1">
      <alignment/>
    </xf>
    <xf numFmtId="0" fontId="19" fillId="0" borderId="17" xfId="61" applyFont="1" applyFill="1" applyBorder="1" applyAlignment="1">
      <alignment horizontal="center" vertical="center"/>
      <protection/>
    </xf>
    <xf numFmtId="0" fontId="19" fillId="21" borderId="18" xfId="61" applyFont="1" applyFill="1" applyBorder="1" applyAlignment="1">
      <alignment horizontal="center" vertical="center"/>
      <protection/>
    </xf>
    <xf numFmtId="0" fontId="19" fillId="21" borderId="11" xfId="61" applyFont="1" applyFill="1" applyBorder="1" applyAlignment="1">
      <alignment horizontal="center" vertical="center"/>
      <protection/>
    </xf>
    <xf numFmtId="0" fontId="19" fillId="0" borderId="11" xfId="61" applyFont="1" applyFill="1" applyBorder="1" applyAlignment="1">
      <alignment horizontal="center" vertical="center"/>
      <protection/>
    </xf>
    <xf numFmtId="0" fontId="19" fillId="0" borderId="11" xfId="61" applyFont="1" applyFill="1" applyBorder="1" applyAlignment="1">
      <alignment horizontal="center"/>
      <protection/>
    </xf>
    <xf numFmtId="0" fontId="27" fillId="0" borderId="19" xfId="0" applyFont="1" applyFill="1" applyBorder="1" applyAlignment="1">
      <alignment vertical="center"/>
    </xf>
    <xf numFmtId="0" fontId="27" fillId="0" borderId="19" xfId="0" applyFont="1" applyFill="1" applyBorder="1" applyAlignment="1">
      <alignment vertical="top"/>
    </xf>
    <xf numFmtId="0" fontId="27" fillId="0" borderId="19" xfId="0" applyFont="1" applyFill="1" applyBorder="1" applyAlignment="1">
      <alignment horizontal="left" vertical="top"/>
    </xf>
    <xf numFmtId="0" fontId="27" fillId="0" borderId="19" xfId="0" applyFont="1" applyFill="1" applyBorder="1" applyAlignment="1">
      <alignment horizontal="center" vertical="top"/>
    </xf>
    <xf numFmtId="0" fontId="24" fillId="0" borderId="20" xfId="61" applyFont="1" applyFill="1" applyBorder="1" applyAlignment="1">
      <alignment horizontal="center" vertical="center"/>
      <protection/>
    </xf>
    <xf numFmtId="0" fontId="24" fillId="0" borderId="21" xfId="61" applyFont="1" applyFill="1" applyBorder="1" applyAlignment="1">
      <alignment horizontal="center" vertical="center"/>
      <protection/>
    </xf>
    <xf numFmtId="0" fontId="24" fillId="0" borderId="22" xfId="61" applyFont="1" applyFill="1" applyBorder="1" applyAlignment="1">
      <alignment horizontal="center" vertical="center"/>
      <protection/>
    </xf>
    <xf numFmtId="0" fontId="24" fillId="0" borderId="23" xfId="61" applyFont="1" applyFill="1" applyBorder="1" applyAlignment="1">
      <alignment horizontal="center" vertical="center"/>
      <protection/>
    </xf>
    <xf numFmtId="0" fontId="27" fillId="21" borderId="24" xfId="0" applyFont="1" applyFill="1" applyBorder="1" applyAlignment="1">
      <alignment horizontal="center"/>
    </xf>
    <xf numFmtId="0" fontId="27" fillId="21" borderId="19" xfId="0" applyFont="1" applyFill="1" applyBorder="1" applyAlignment="1">
      <alignment horizontal="left" vertical="top"/>
    </xf>
    <xf numFmtId="0" fontId="27" fillId="21" borderId="19" xfId="0" applyFont="1" applyFill="1" applyBorder="1" applyAlignment="1">
      <alignment vertical="top"/>
    </xf>
    <xf numFmtId="0" fontId="19" fillId="0" borderId="25" xfId="61" applyFont="1" applyFill="1" applyBorder="1" applyAlignment="1">
      <alignment horizontal="center" vertical="center"/>
      <protection/>
    </xf>
    <xf numFmtId="0" fontId="19" fillId="21" borderId="26" xfId="61" applyFont="1" applyFill="1" applyBorder="1" applyAlignment="1">
      <alignment horizontal="center" vertical="center"/>
      <protection/>
    </xf>
    <xf numFmtId="0" fontId="19" fillId="21" borderId="19" xfId="61" applyFont="1" applyFill="1" applyBorder="1" applyAlignment="1">
      <alignment horizontal="center" vertical="center"/>
      <protection/>
    </xf>
    <xf numFmtId="0" fontId="19" fillId="21" borderId="27" xfId="61" applyFont="1" applyFill="1" applyBorder="1" applyAlignment="1">
      <alignment horizontal="center" vertical="center"/>
      <protection/>
    </xf>
    <xf numFmtId="0" fontId="19" fillId="0" borderId="19" xfId="61" applyFont="1" applyFill="1" applyBorder="1" applyAlignment="1">
      <alignment horizontal="center" vertical="center"/>
      <protection/>
    </xf>
    <xf numFmtId="0" fontId="19" fillId="0" borderId="19" xfId="61" applyFont="1" applyFill="1" applyBorder="1" applyAlignment="1">
      <alignment horizontal="center" vertical="top"/>
      <protection/>
    </xf>
    <xf numFmtId="0" fontId="19" fillId="0" borderId="28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vertical="center"/>
    </xf>
    <xf numFmtId="0" fontId="19" fillId="0" borderId="30" xfId="0" applyFont="1" applyFill="1" applyBorder="1" applyAlignment="1">
      <alignment vertical="center"/>
    </xf>
    <xf numFmtId="0" fontId="30" fillId="0" borderId="31" xfId="0" applyFont="1" applyFill="1" applyBorder="1" applyAlignment="1">
      <alignment horizontal="left" vertical="center"/>
    </xf>
    <xf numFmtId="38" fontId="27" fillId="0" borderId="28" xfId="48" applyFont="1" applyFill="1" applyBorder="1" applyAlignment="1" applyProtection="1">
      <alignment horizontal="center" vertical="center"/>
      <protection/>
    </xf>
    <xf numFmtId="0" fontId="22" fillId="0" borderId="32" xfId="61" applyFont="1" applyFill="1" applyBorder="1" applyAlignment="1">
      <alignment horizontal="center" vertical="center"/>
      <protection/>
    </xf>
    <xf numFmtId="0" fontId="25" fillId="0" borderId="33" xfId="61" applyFont="1" applyFill="1" applyBorder="1" applyAlignment="1">
      <alignment horizontal="center" vertical="center"/>
      <protection/>
    </xf>
    <xf numFmtId="0" fontId="25" fillId="0" borderId="34" xfId="61" applyFont="1" applyFill="1" applyBorder="1" applyAlignment="1">
      <alignment horizontal="center" vertical="center"/>
      <protection/>
    </xf>
    <xf numFmtId="0" fontId="24" fillId="0" borderId="30" xfId="61" applyFont="1" applyFill="1" applyBorder="1" applyAlignment="1">
      <alignment horizontal="center" vertical="center"/>
      <protection/>
    </xf>
    <xf numFmtId="0" fontId="19" fillId="21" borderId="31" xfId="0" applyFont="1" applyFill="1" applyBorder="1" applyAlignment="1">
      <alignment horizontal="center" vertical="center"/>
    </xf>
    <xf numFmtId="0" fontId="19" fillId="21" borderId="28" xfId="0" applyFont="1" applyFill="1" applyBorder="1" applyAlignment="1">
      <alignment horizontal="center" vertical="center"/>
    </xf>
    <xf numFmtId="0" fontId="19" fillId="21" borderId="28" xfId="0" applyFont="1" applyFill="1" applyBorder="1" applyAlignment="1">
      <alignment vertical="center"/>
    </xf>
    <xf numFmtId="38" fontId="19" fillId="21" borderId="28" xfId="48" applyFont="1" applyFill="1" applyBorder="1" applyAlignment="1" applyProtection="1">
      <alignment horizontal="center" vertical="center"/>
      <protection/>
    </xf>
    <xf numFmtId="0" fontId="21" fillId="0" borderId="35" xfId="61" applyFont="1" applyFill="1" applyBorder="1" applyAlignment="1">
      <alignment horizontal="center" vertical="center"/>
      <protection/>
    </xf>
    <xf numFmtId="0" fontId="24" fillId="21" borderId="36" xfId="61" applyFont="1" applyFill="1" applyBorder="1" applyAlignment="1">
      <alignment horizontal="center" vertical="center"/>
      <protection/>
    </xf>
    <xf numFmtId="0" fontId="21" fillId="21" borderId="37" xfId="61" applyFont="1" applyFill="1" applyBorder="1" applyAlignment="1">
      <alignment vertical="center"/>
      <protection/>
    </xf>
    <xf numFmtId="0" fontId="21" fillId="0" borderId="37" xfId="61" applyFont="1" applyFill="1" applyBorder="1" applyAlignment="1">
      <alignment vertical="center"/>
      <protection/>
    </xf>
    <xf numFmtId="0" fontId="29" fillId="0" borderId="37" xfId="61" applyFont="1" applyFill="1" applyBorder="1" applyAlignment="1">
      <alignment vertical="center"/>
      <protection/>
    </xf>
    <xf numFmtId="0" fontId="19" fillId="0" borderId="38" xfId="0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vertical="center"/>
    </xf>
    <xf numFmtId="0" fontId="19" fillId="0" borderId="40" xfId="0" applyFont="1" applyFill="1" applyBorder="1" applyAlignment="1">
      <alignment vertical="center"/>
    </xf>
    <xf numFmtId="0" fontId="19" fillId="0" borderId="41" xfId="0" applyFont="1" applyFill="1" applyBorder="1" applyAlignment="1">
      <alignment horizontal="left" vertical="center"/>
    </xf>
    <xf numFmtId="38" fontId="27" fillId="0" borderId="38" xfId="48" applyFont="1" applyFill="1" applyBorder="1" applyAlignment="1" applyProtection="1">
      <alignment horizontal="center" vertical="center"/>
      <protection/>
    </xf>
    <xf numFmtId="0" fontId="25" fillId="0" borderId="42" xfId="61" applyFont="1" applyFill="1" applyBorder="1" applyAlignment="1">
      <alignment horizontal="center" vertical="center"/>
      <protection/>
    </xf>
    <xf numFmtId="0" fontId="22" fillId="0" borderId="43" xfId="61" applyFont="1" applyFill="1" applyBorder="1" applyAlignment="1">
      <alignment horizontal="center" vertical="center"/>
      <protection/>
    </xf>
    <xf numFmtId="0" fontId="25" fillId="0" borderId="44" xfId="61" applyFont="1" applyFill="1" applyBorder="1" applyAlignment="1">
      <alignment horizontal="center" vertical="center"/>
      <protection/>
    </xf>
    <xf numFmtId="0" fontId="25" fillId="0" borderId="45" xfId="61" applyFont="1" applyFill="1" applyBorder="1" applyAlignment="1">
      <alignment horizontal="center" vertical="center"/>
      <protection/>
    </xf>
    <xf numFmtId="0" fontId="24" fillId="0" borderId="40" xfId="61" applyFont="1" applyFill="1" applyBorder="1" applyAlignment="1">
      <alignment horizontal="center" vertical="center"/>
      <protection/>
    </xf>
    <xf numFmtId="0" fontId="19" fillId="21" borderId="41" xfId="0" applyFont="1" applyFill="1" applyBorder="1" applyAlignment="1">
      <alignment horizontal="center" vertical="center"/>
    </xf>
    <xf numFmtId="0" fontId="19" fillId="21" borderId="38" xfId="0" applyFont="1" applyFill="1" applyBorder="1" applyAlignment="1">
      <alignment horizontal="center" vertical="center"/>
    </xf>
    <xf numFmtId="0" fontId="19" fillId="21" borderId="38" xfId="0" applyFont="1" applyFill="1" applyBorder="1" applyAlignment="1">
      <alignment vertical="center"/>
    </xf>
    <xf numFmtId="38" fontId="19" fillId="21" borderId="38" xfId="48" applyFont="1" applyFill="1" applyBorder="1" applyAlignment="1" applyProtection="1">
      <alignment horizontal="center" vertical="center"/>
      <protection/>
    </xf>
    <xf numFmtId="0" fontId="29" fillId="0" borderId="37" xfId="0" applyFont="1" applyFill="1" applyBorder="1" applyAlignment="1">
      <alignment vertical="center"/>
    </xf>
    <xf numFmtId="0" fontId="25" fillId="0" borderId="46" xfId="61" applyFont="1" applyFill="1" applyBorder="1" applyAlignment="1">
      <alignment horizontal="center" vertical="center"/>
      <protection/>
    </xf>
    <xf numFmtId="0" fontId="19" fillId="0" borderId="47" xfId="0" applyFont="1" applyFill="1" applyBorder="1" applyAlignment="1">
      <alignment horizontal="center" vertical="center"/>
    </xf>
    <xf numFmtId="0" fontId="19" fillId="0" borderId="48" xfId="0" applyFont="1" applyFill="1" applyBorder="1" applyAlignment="1">
      <alignment vertical="center"/>
    </xf>
    <xf numFmtId="0" fontId="19" fillId="0" borderId="49" xfId="0" applyFont="1" applyFill="1" applyBorder="1" applyAlignment="1">
      <alignment vertical="center"/>
    </xf>
    <xf numFmtId="0" fontId="19" fillId="0" borderId="50" xfId="0" applyFont="1" applyFill="1" applyBorder="1" applyAlignment="1">
      <alignment horizontal="left" vertical="center"/>
    </xf>
    <xf numFmtId="38" fontId="27" fillId="0" borderId="47" xfId="48" applyFont="1" applyFill="1" applyBorder="1" applyAlignment="1" applyProtection="1">
      <alignment horizontal="center" vertical="center"/>
      <protection/>
    </xf>
    <xf numFmtId="0" fontId="25" fillId="0" borderId="51" xfId="61" applyFont="1" applyFill="1" applyBorder="1" applyAlignment="1">
      <alignment horizontal="center" vertical="center"/>
      <protection/>
    </xf>
    <xf numFmtId="0" fontId="25" fillId="0" borderId="52" xfId="61" applyFont="1" applyFill="1" applyBorder="1" applyAlignment="1">
      <alignment horizontal="center" vertical="center"/>
      <protection/>
    </xf>
    <xf numFmtId="0" fontId="22" fillId="0" borderId="52" xfId="61" applyFont="1" applyFill="1" applyBorder="1" applyAlignment="1">
      <alignment horizontal="center" vertical="center"/>
      <protection/>
    </xf>
    <xf numFmtId="0" fontId="22" fillId="0" borderId="53" xfId="61" applyFont="1" applyFill="1" applyBorder="1" applyAlignment="1">
      <alignment horizontal="center" vertical="center"/>
      <protection/>
    </xf>
    <xf numFmtId="0" fontId="24" fillId="0" borderId="49" xfId="61" applyFont="1" applyFill="1" applyBorder="1" applyAlignment="1">
      <alignment horizontal="center" vertical="center"/>
      <protection/>
    </xf>
    <xf numFmtId="0" fontId="19" fillId="21" borderId="38" xfId="0" applyFont="1" applyFill="1" applyBorder="1" applyAlignment="1">
      <alignment vertical="center" wrapText="1"/>
    </xf>
    <xf numFmtId="0" fontId="19" fillId="0" borderId="0" xfId="61" applyFont="1" applyFill="1" applyBorder="1" applyAlignment="1">
      <alignment horizontal="right" vertical="top"/>
      <protection/>
    </xf>
    <xf numFmtId="0" fontId="19" fillId="0" borderId="0" xfId="61" applyFont="1" applyFill="1" applyAlignment="1">
      <alignment horizontal="left" vertical="center"/>
      <protection/>
    </xf>
    <xf numFmtId="0" fontId="27" fillId="0" borderId="54" xfId="0" applyFont="1" applyFill="1" applyBorder="1" applyAlignment="1">
      <alignment/>
    </xf>
    <xf numFmtId="0" fontId="27" fillId="0" borderId="16" xfId="0" applyFont="1" applyFill="1" applyBorder="1" applyAlignment="1">
      <alignment/>
    </xf>
    <xf numFmtId="0" fontId="28" fillId="0" borderId="55" xfId="61" applyFont="1" applyFill="1" applyBorder="1" applyAlignment="1">
      <alignment horizontal="center" vertical="center"/>
      <protection/>
    </xf>
    <xf numFmtId="0" fontId="28" fillId="20" borderId="56" xfId="61" applyFont="1" applyFill="1" applyBorder="1" applyAlignment="1">
      <alignment horizontal="center" vertical="center"/>
      <protection/>
    </xf>
    <xf numFmtId="0" fontId="28" fillId="20" borderId="15" xfId="61" applyFont="1" applyFill="1" applyBorder="1" applyAlignment="1">
      <alignment horizontal="center" vertical="center"/>
      <protection/>
    </xf>
    <xf numFmtId="0" fontId="28" fillId="20" borderId="57" xfId="61" applyFont="1" applyFill="1" applyBorder="1" applyAlignment="1">
      <alignment horizontal="center" vertical="center"/>
      <protection/>
    </xf>
    <xf numFmtId="0" fontId="27" fillId="0" borderId="27" xfId="0" applyFont="1" applyFill="1" applyBorder="1" applyAlignment="1">
      <alignment vertical="center"/>
    </xf>
    <xf numFmtId="0" fontId="27" fillId="0" borderId="24" xfId="0" applyFont="1" applyFill="1" applyBorder="1" applyAlignment="1">
      <alignment vertical="top"/>
    </xf>
    <xf numFmtId="0" fontId="27" fillId="0" borderId="24" xfId="0" applyFont="1" applyFill="1" applyBorder="1" applyAlignment="1">
      <alignment horizontal="center" vertical="top"/>
    </xf>
    <xf numFmtId="0" fontId="24" fillId="0" borderId="58" xfId="61" applyFont="1" applyFill="1" applyBorder="1" applyAlignment="1">
      <alignment horizontal="center" vertical="center"/>
      <protection/>
    </xf>
    <xf numFmtId="0" fontId="24" fillId="20" borderId="59" xfId="61" applyFont="1" applyFill="1" applyBorder="1" applyAlignment="1">
      <alignment horizontal="center" vertical="center"/>
      <protection/>
    </xf>
    <xf numFmtId="0" fontId="24" fillId="20" borderId="23" xfId="61" applyFont="1" applyFill="1" applyBorder="1" applyAlignment="1">
      <alignment horizontal="center" vertical="center"/>
      <protection/>
    </xf>
    <xf numFmtId="0" fontId="24" fillId="20" borderId="60" xfId="61" applyFont="1" applyFill="1" applyBorder="1" applyAlignment="1">
      <alignment horizontal="center" vertical="center"/>
      <protection/>
    </xf>
    <xf numFmtId="0" fontId="19" fillId="0" borderId="29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left" vertical="center"/>
    </xf>
    <xf numFmtId="38" fontId="27" fillId="0" borderId="31" xfId="48" applyFont="1" applyFill="1" applyBorder="1" applyAlignment="1" applyProtection="1">
      <alignment horizontal="center" vertical="center"/>
      <protection/>
    </xf>
    <xf numFmtId="0" fontId="25" fillId="0" borderId="61" xfId="61" applyFont="1" applyFill="1" applyBorder="1" applyAlignment="1">
      <alignment horizontal="center" vertical="center"/>
      <protection/>
    </xf>
    <xf numFmtId="0" fontId="25" fillId="20" borderId="62" xfId="61" applyFont="1" applyFill="1" applyBorder="1" applyAlignment="1">
      <alignment horizontal="center" vertical="center"/>
      <protection/>
    </xf>
    <xf numFmtId="0" fontId="25" fillId="20" borderId="30" xfId="61" applyFont="1" applyFill="1" applyBorder="1" applyAlignment="1">
      <alignment horizontal="center" vertical="center"/>
      <protection/>
    </xf>
    <xf numFmtId="0" fontId="25" fillId="20" borderId="63" xfId="61" applyFont="1" applyFill="1" applyBorder="1" applyAlignment="1">
      <alignment horizontal="center" vertical="center"/>
      <protection/>
    </xf>
    <xf numFmtId="0" fontId="19" fillId="0" borderId="39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left" vertical="center"/>
    </xf>
    <xf numFmtId="38" fontId="27" fillId="0" borderId="41" xfId="48" applyFont="1" applyFill="1" applyBorder="1" applyAlignment="1" applyProtection="1">
      <alignment horizontal="center" vertical="center"/>
      <protection/>
    </xf>
    <xf numFmtId="0" fontId="25" fillId="0" borderId="64" xfId="61" applyFont="1" applyFill="1" applyBorder="1" applyAlignment="1">
      <alignment horizontal="center" vertical="center"/>
      <protection/>
    </xf>
    <xf numFmtId="0" fontId="25" fillId="20" borderId="65" xfId="61" applyFont="1" applyFill="1" applyBorder="1" applyAlignment="1">
      <alignment horizontal="center" vertical="center"/>
      <protection/>
    </xf>
    <xf numFmtId="0" fontId="25" fillId="20" borderId="40" xfId="61" applyFont="1" applyFill="1" applyBorder="1" applyAlignment="1">
      <alignment horizontal="center" vertical="center"/>
      <protection/>
    </xf>
    <xf numFmtId="0" fontId="25" fillId="20" borderId="66" xfId="61" applyFont="1" applyFill="1" applyBorder="1" applyAlignment="1">
      <alignment horizontal="center" vertical="center"/>
      <protection/>
    </xf>
    <xf numFmtId="0" fontId="19" fillId="0" borderId="48" xfId="0" applyFont="1" applyFill="1" applyBorder="1" applyAlignment="1">
      <alignment horizontal="center" vertical="center"/>
    </xf>
    <xf numFmtId="0" fontId="19" fillId="0" borderId="50" xfId="0" applyFont="1" applyFill="1" applyBorder="1" applyAlignment="1">
      <alignment horizontal="center" vertical="center"/>
    </xf>
    <xf numFmtId="0" fontId="19" fillId="0" borderId="49" xfId="0" applyFont="1" applyFill="1" applyBorder="1" applyAlignment="1">
      <alignment horizontal="left" vertical="center"/>
    </xf>
    <xf numFmtId="38" fontId="27" fillId="0" borderId="50" xfId="48" applyFont="1" applyFill="1" applyBorder="1" applyAlignment="1" applyProtection="1">
      <alignment horizontal="center" vertical="center"/>
      <protection/>
    </xf>
    <xf numFmtId="0" fontId="22" fillId="0" borderId="67" xfId="61" applyFont="1" applyFill="1" applyBorder="1" applyAlignment="1">
      <alignment horizontal="center" vertical="center"/>
      <protection/>
    </xf>
    <xf numFmtId="0" fontId="25" fillId="20" borderId="68" xfId="61" applyFont="1" applyFill="1" applyBorder="1" applyAlignment="1">
      <alignment horizontal="center" vertical="center"/>
      <protection/>
    </xf>
    <xf numFmtId="0" fontId="25" fillId="20" borderId="49" xfId="61" applyFont="1" applyFill="1" applyBorder="1" applyAlignment="1">
      <alignment horizontal="center" vertical="center"/>
      <protection/>
    </xf>
    <xf numFmtId="0" fontId="25" fillId="20" borderId="69" xfId="61" applyFont="1" applyFill="1" applyBorder="1" applyAlignment="1">
      <alignment horizontal="center" vertical="center"/>
      <protection/>
    </xf>
    <xf numFmtId="0" fontId="19" fillId="21" borderId="50" xfId="0" applyFont="1" applyFill="1" applyBorder="1" applyAlignment="1">
      <alignment horizontal="center" vertical="center"/>
    </xf>
    <xf numFmtId="0" fontId="19" fillId="21" borderId="47" xfId="0" applyFont="1" applyFill="1" applyBorder="1" applyAlignment="1">
      <alignment horizontal="center" vertical="center"/>
    </xf>
    <xf numFmtId="0" fontId="19" fillId="21" borderId="47" xfId="0" applyFont="1" applyFill="1" applyBorder="1" applyAlignment="1">
      <alignment vertical="center"/>
    </xf>
    <xf numFmtId="38" fontId="19" fillId="21" borderId="47" xfId="48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38" fontId="27" fillId="0" borderId="0" xfId="48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>
      <alignment horizontal="center" vertical="center"/>
    </xf>
    <xf numFmtId="0" fontId="25" fillId="0" borderId="0" xfId="61" applyFont="1" applyFill="1" applyBorder="1" applyAlignment="1">
      <alignment horizontal="center" vertical="center"/>
      <protection/>
    </xf>
    <xf numFmtId="0" fontId="22" fillId="0" borderId="0" xfId="61" applyFont="1" applyFill="1" applyBorder="1" applyAlignment="1">
      <alignment horizontal="center" vertical="center"/>
      <protection/>
    </xf>
    <xf numFmtId="0" fontId="24" fillId="0" borderId="0" xfId="61" applyFont="1" applyFill="1" applyBorder="1" applyAlignment="1">
      <alignment horizontal="center" vertical="center"/>
      <protection/>
    </xf>
    <xf numFmtId="0" fontId="21" fillId="0" borderId="0" xfId="61" applyFont="1" applyFill="1" applyBorder="1" applyAlignment="1">
      <alignment horizontal="center" vertical="center"/>
      <protection/>
    </xf>
    <xf numFmtId="0" fontId="19" fillId="21" borderId="0" xfId="0" applyFont="1" applyFill="1" applyBorder="1" applyAlignment="1">
      <alignment horizontal="center" vertical="center"/>
    </xf>
    <xf numFmtId="0" fontId="19" fillId="21" borderId="0" xfId="0" applyFont="1" applyFill="1" applyBorder="1" applyAlignment="1">
      <alignment vertical="center"/>
    </xf>
    <xf numFmtId="38" fontId="19" fillId="21" borderId="0" xfId="48" applyFont="1" applyFill="1" applyBorder="1" applyAlignment="1" applyProtection="1">
      <alignment horizontal="center" vertical="center"/>
      <protection/>
    </xf>
    <xf numFmtId="0" fontId="22" fillId="20" borderId="40" xfId="61" applyFont="1" applyFill="1" applyBorder="1" applyAlignment="1">
      <alignment horizontal="center" vertical="center"/>
      <protection/>
    </xf>
    <xf numFmtId="0" fontId="22" fillId="20" borderId="49" xfId="61" applyFont="1" applyFill="1" applyBorder="1" applyAlignment="1">
      <alignment horizontal="center" vertical="center"/>
      <protection/>
    </xf>
    <xf numFmtId="0" fontId="22" fillId="20" borderId="69" xfId="61" applyFont="1" applyFill="1" applyBorder="1" applyAlignment="1">
      <alignment horizontal="center" vertical="center"/>
      <protection/>
    </xf>
    <xf numFmtId="0" fontId="19" fillId="21" borderId="47" xfId="0" applyFont="1" applyFill="1" applyBorder="1" applyAlignment="1">
      <alignment vertical="center" wrapText="1"/>
    </xf>
    <xf numFmtId="0" fontId="19" fillId="21" borderId="0" xfId="0" applyFont="1" applyFill="1" applyBorder="1" applyAlignment="1">
      <alignment vertical="center" wrapText="1"/>
    </xf>
    <xf numFmtId="0" fontId="27" fillId="0" borderId="0" xfId="61" applyFont="1" applyFill="1" applyBorder="1" applyAlignment="1">
      <alignment horizontal="center"/>
      <protection/>
    </xf>
    <xf numFmtId="0" fontId="22" fillId="0" borderId="70" xfId="61" applyFont="1" applyFill="1" applyBorder="1" applyAlignment="1">
      <alignment horizontal="center" vertical="center"/>
      <protection/>
    </xf>
    <xf numFmtId="0" fontId="22" fillId="0" borderId="71" xfId="61" applyFont="1" applyFill="1" applyBorder="1" applyAlignment="1">
      <alignment horizontal="center" vertical="center"/>
      <protection/>
    </xf>
    <xf numFmtId="0" fontId="31" fillId="0" borderId="0" xfId="61" applyFont="1" applyFill="1" applyBorder="1" applyAlignment="1">
      <alignment horizontal="center" vertical="center"/>
      <protection/>
    </xf>
    <xf numFmtId="56" fontId="32" fillId="0" borderId="0" xfId="61" applyNumberFormat="1" applyFont="1" applyFill="1" applyBorder="1" applyAlignment="1">
      <alignment horizontal="center" vertical="center"/>
      <protection/>
    </xf>
    <xf numFmtId="0" fontId="19" fillId="21" borderId="38" xfId="0" applyFont="1" applyFill="1" applyBorder="1" applyAlignment="1">
      <alignment horizontal="center"/>
    </xf>
    <xf numFmtId="0" fontId="25" fillId="0" borderId="72" xfId="61" applyFont="1" applyFill="1" applyBorder="1" applyAlignment="1">
      <alignment horizontal="center" vertical="center"/>
      <protection/>
    </xf>
    <xf numFmtId="0" fontId="22" fillId="0" borderId="73" xfId="61" applyFont="1" applyFill="1" applyBorder="1" applyAlignment="1">
      <alignment horizontal="center" vertical="center"/>
      <protection/>
    </xf>
    <xf numFmtId="56" fontId="19" fillId="0" borderId="0" xfId="61" applyNumberFormat="1" applyFont="1" applyFill="1" applyBorder="1" applyAlignment="1">
      <alignment horizontal="center" vertical="center"/>
      <protection/>
    </xf>
    <xf numFmtId="0" fontId="31" fillId="0" borderId="0" xfId="61" applyFont="1" applyFill="1" applyBorder="1" applyAlignment="1">
      <alignment/>
      <protection/>
    </xf>
    <xf numFmtId="0" fontId="31" fillId="0" borderId="0" xfId="61" applyFont="1" applyFill="1" applyBorder="1" applyAlignment="1">
      <alignment vertical="center"/>
      <protection/>
    </xf>
    <xf numFmtId="0" fontId="19" fillId="0" borderId="0" xfId="61" applyFont="1" applyFill="1" applyAlignment="1">
      <alignment horizontal="left"/>
      <protection/>
    </xf>
    <xf numFmtId="0" fontId="19" fillId="0" borderId="0" xfId="61" applyFont="1" applyFill="1" applyAlignment="1">
      <alignment/>
      <protection/>
    </xf>
    <xf numFmtId="0" fontId="32" fillId="0" borderId="0" xfId="61" applyFont="1" applyFill="1" applyAlignment="1">
      <alignment vertical="center"/>
      <protection/>
    </xf>
    <xf numFmtId="0" fontId="33" fillId="0" borderId="0" xfId="61" applyFont="1" applyFill="1" applyBorder="1" applyAlignment="1">
      <alignment vertical="center"/>
      <protection/>
    </xf>
    <xf numFmtId="0" fontId="19" fillId="0" borderId="0" xfId="61" applyFont="1" applyFill="1" applyBorder="1" applyAlignment="1">
      <alignment horizontal="left"/>
      <protection/>
    </xf>
    <xf numFmtId="0" fontId="19" fillId="0" borderId="0" xfId="61" applyFont="1" applyFill="1" applyBorder="1" applyAlignment="1">
      <alignment/>
      <protection/>
    </xf>
    <xf numFmtId="0" fontId="34" fillId="0" borderId="0" xfId="61" applyFont="1" applyFill="1" applyBorder="1" applyAlignment="1">
      <alignment horizontal="center" vertical="center"/>
      <protection/>
    </xf>
    <xf numFmtId="56" fontId="32" fillId="0" borderId="0" xfId="61" applyNumberFormat="1" applyFont="1" applyFill="1" applyBorder="1" applyAlignment="1">
      <alignment vertical="center"/>
      <protection/>
    </xf>
    <xf numFmtId="0" fontId="32" fillId="0" borderId="0" xfId="61" applyFont="1" applyFill="1" applyBorder="1" applyAlignment="1">
      <alignment vertical="center"/>
      <protection/>
    </xf>
    <xf numFmtId="0" fontId="24" fillId="0" borderId="0" xfId="61" applyFont="1" applyFill="1" applyBorder="1" applyAlignment="1">
      <alignment vertical="center"/>
      <protection/>
    </xf>
    <xf numFmtId="0" fontId="19" fillId="0" borderId="0" xfId="60" applyFont="1" applyFill="1" applyBorder="1">
      <alignment/>
      <protection/>
    </xf>
    <xf numFmtId="0" fontId="19" fillId="0" borderId="0" xfId="60" applyFont="1" applyFill="1">
      <alignment/>
      <protection/>
    </xf>
    <xf numFmtId="0" fontId="21" fillId="0" borderId="0" xfId="60" applyFont="1" applyFill="1" applyBorder="1" applyAlignment="1">
      <alignment vertical="top"/>
      <protection/>
    </xf>
    <xf numFmtId="0" fontId="24" fillId="0" borderId="74" xfId="60" applyFont="1" applyFill="1" applyBorder="1" applyAlignment="1">
      <alignment horizontal="center" vertical="center"/>
      <protection/>
    </xf>
    <xf numFmtId="0" fontId="31" fillId="0" borderId="74" xfId="60" applyFont="1" applyFill="1" applyBorder="1" applyAlignment="1">
      <alignment horizontal="center" vertical="center"/>
      <protection/>
    </xf>
    <xf numFmtId="0" fontId="31" fillId="0" borderId="75" xfId="60" applyFont="1" applyFill="1" applyBorder="1" applyAlignment="1">
      <alignment horizontal="center" vertical="center"/>
      <protection/>
    </xf>
    <xf numFmtId="0" fontId="24" fillId="0" borderId="0" xfId="60" applyFont="1" applyFill="1" applyBorder="1" applyAlignment="1">
      <alignment horizontal="center" vertical="center"/>
      <protection/>
    </xf>
    <xf numFmtId="0" fontId="31" fillId="0" borderId="0" xfId="60" applyFont="1" applyFill="1" applyBorder="1" applyAlignment="1">
      <alignment horizontal="center" vertical="center"/>
      <protection/>
    </xf>
    <xf numFmtId="0" fontId="19" fillId="0" borderId="0" xfId="60" applyFont="1" applyFill="1" applyBorder="1" applyAlignment="1">
      <alignment horizontal="right"/>
      <protection/>
    </xf>
    <xf numFmtId="0" fontId="24" fillId="0" borderId="0" xfId="60" applyFont="1" applyFill="1" applyBorder="1">
      <alignment/>
      <protection/>
    </xf>
    <xf numFmtId="0" fontId="24" fillId="0" borderId="0" xfId="60" applyFont="1" applyFill="1" applyBorder="1" applyAlignment="1">
      <alignment horizontal="right"/>
      <protection/>
    </xf>
    <xf numFmtId="0" fontId="19" fillId="0" borderId="76" xfId="60" applyFont="1" applyFill="1" applyBorder="1">
      <alignment/>
      <protection/>
    </xf>
    <xf numFmtId="0" fontId="24" fillId="0" borderId="76" xfId="60" applyFont="1" applyFill="1" applyBorder="1" applyAlignment="1">
      <alignment horizontal="right"/>
      <protection/>
    </xf>
    <xf numFmtId="0" fontId="24" fillId="0" borderId="77" xfId="60" applyFont="1" applyFill="1" applyBorder="1" applyAlignment="1">
      <alignment horizontal="center"/>
      <protection/>
    </xf>
    <xf numFmtId="0" fontId="24" fillId="0" borderId="78" xfId="60" applyFont="1" applyFill="1" applyBorder="1" applyAlignment="1">
      <alignment horizontal="left"/>
      <protection/>
    </xf>
    <xf numFmtId="0" fontId="19" fillId="0" borderId="11" xfId="60" applyFont="1" applyFill="1" applyBorder="1">
      <alignment/>
      <protection/>
    </xf>
    <xf numFmtId="0" fontId="24" fillId="0" borderId="79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80" xfId="0" applyFont="1" applyFill="1" applyBorder="1" applyAlignment="1">
      <alignment horizontal="center"/>
    </xf>
    <xf numFmtId="0" fontId="24" fillId="0" borderId="81" xfId="0" applyFont="1" applyFill="1" applyBorder="1" applyAlignment="1">
      <alignment horizontal="center"/>
    </xf>
    <xf numFmtId="0" fontId="24" fillId="0" borderId="82" xfId="0" applyFont="1" applyFill="1" applyBorder="1" applyAlignment="1">
      <alignment horizontal="center"/>
    </xf>
    <xf numFmtId="0" fontId="19" fillId="0" borderId="19" xfId="60" applyFont="1" applyFill="1" applyBorder="1">
      <alignment/>
      <protection/>
    </xf>
    <xf numFmtId="0" fontId="24" fillId="0" borderId="27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19" fillId="0" borderId="83" xfId="60" applyFont="1" applyFill="1" applyBorder="1">
      <alignment/>
      <protection/>
    </xf>
    <xf numFmtId="0" fontId="24" fillId="0" borderId="15" xfId="0" applyFont="1" applyFill="1" applyBorder="1" applyAlignment="1">
      <alignment horizontal="center"/>
    </xf>
    <xf numFmtId="0" fontId="24" fillId="0" borderId="54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4" fillId="0" borderId="84" xfId="60" applyFont="1" applyFill="1" applyBorder="1" applyAlignment="1">
      <alignment horizontal="right"/>
      <protection/>
    </xf>
    <xf numFmtId="0" fontId="24" fillId="0" borderId="85" xfId="0" applyFont="1" applyFill="1" applyBorder="1" applyAlignment="1">
      <alignment horizontal="right"/>
    </xf>
    <xf numFmtId="0" fontId="24" fillId="0" borderId="86" xfId="0" applyFont="1" applyFill="1" applyBorder="1" applyAlignment="1">
      <alignment horizontal="left"/>
    </xf>
    <xf numFmtId="0" fontId="34" fillId="0" borderId="15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left"/>
    </xf>
    <xf numFmtId="0" fontId="24" fillId="0" borderId="87" xfId="60" applyFont="1" applyFill="1" applyBorder="1" applyAlignment="1">
      <alignment horizontal="left"/>
      <protection/>
    </xf>
    <xf numFmtId="0" fontId="24" fillId="0" borderId="88" xfId="0" applyFont="1" applyFill="1" applyBorder="1" applyAlignment="1">
      <alignment horizontal="right"/>
    </xf>
    <xf numFmtId="0" fontId="24" fillId="0" borderId="89" xfId="0" applyFont="1" applyFill="1" applyBorder="1" applyAlignment="1">
      <alignment horizontal="center"/>
    </xf>
    <xf numFmtId="0" fontId="24" fillId="0" borderId="90" xfId="0" applyFont="1" applyFill="1" applyBorder="1" applyAlignment="1">
      <alignment horizontal="left"/>
    </xf>
    <xf numFmtId="0" fontId="34" fillId="0" borderId="89" xfId="0" applyFont="1" applyFill="1" applyBorder="1" applyAlignment="1">
      <alignment horizontal="center"/>
    </xf>
    <xf numFmtId="0" fontId="24" fillId="0" borderId="91" xfId="0" applyFont="1" applyFill="1" applyBorder="1" applyAlignment="1">
      <alignment horizontal="left"/>
    </xf>
    <xf numFmtId="0" fontId="24" fillId="0" borderId="92" xfId="0" applyFont="1" applyFill="1" applyBorder="1" applyAlignment="1">
      <alignment horizontal="right"/>
    </xf>
    <xf numFmtId="0" fontId="24" fillId="0" borderId="93" xfId="0" applyFont="1" applyFill="1" applyBorder="1" applyAlignment="1">
      <alignment horizontal="left"/>
    </xf>
    <xf numFmtId="0" fontId="34" fillId="0" borderId="0" xfId="0" applyFont="1" applyFill="1" applyBorder="1" applyAlignment="1">
      <alignment horizontal="center"/>
    </xf>
    <xf numFmtId="0" fontId="24" fillId="0" borderId="80" xfId="0" applyFont="1" applyFill="1" applyBorder="1" applyAlignment="1">
      <alignment horizontal="left"/>
    </xf>
    <xf numFmtId="0" fontId="24" fillId="0" borderId="94" xfId="60" applyFont="1" applyFill="1" applyBorder="1" applyAlignment="1">
      <alignment horizontal="right"/>
      <protection/>
    </xf>
    <xf numFmtId="0" fontId="24" fillId="0" borderId="95" xfId="60" applyNumberFormat="1" applyFont="1" applyFill="1" applyBorder="1" applyAlignment="1">
      <alignment horizontal="right"/>
      <protection/>
    </xf>
    <xf numFmtId="0" fontId="24" fillId="0" borderId="96" xfId="0" applyFont="1" applyFill="1" applyBorder="1" applyAlignment="1">
      <alignment horizontal="left"/>
    </xf>
    <xf numFmtId="0" fontId="34" fillId="0" borderId="23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left"/>
    </xf>
    <xf numFmtId="0" fontId="24" fillId="0" borderId="0" xfId="60" applyFont="1" applyFill="1">
      <alignment/>
      <protection/>
    </xf>
    <xf numFmtId="0" fontId="24" fillId="0" borderId="79" xfId="0" applyFont="1" applyFill="1" applyBorder="1" applyAlignment="1">
      <alignment horizontal="right"/>
    </xf>
    <xf numFmtId="0" fontId="24" fillId="0" borderId="27" xfId="60" applyNumberFormat="1" applyFont="1" applyFill="1" applyBorder="1" applyAlignment="1">
      <alignment horizontal="right"/>
      <protection/>
    </xf>
    <xf numFmtId="0" fontId="35" fillId="0" borderId="0" xfId="60" applyFont="1" applyFill="1" applyBorder="1" applyAlignment="1">
      <alignment horizontal="center"/>
      <protection/>
    </xf>
    <xf numFmtId="0" fontId="24" fillId="0" borderId="0" xfId="60" applyNumberFormat="1" applyFont="1" applyFill="1" applyBorder="1" applyAlignment="1">
      <alignment horizontal="center"/>
      <protection/>
    </xf>
    <xf numFmtId="0" fontId="24" fillId="0" borderId="0" xfId="60" applyNumberFormat="1" applyFont="1" applyFill="1" applyBorder="1" applyAlignment="1">
      <alignment horizontal="center" vertical="top"/>
      <protection/>
    </xf>
    <xf numFmtId="0" fontId="21" fillId="0" borderId="97" xfId="60" applyFont="1" applyFill="1" applyBorder="1" applyAlignment="1">
      <alignment horizontal="center"/>
      <protection/>
    </xf>
    <xf numFmtId="0" fontId="36" fillId="0" borderId="0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left"/>
    </xf>
    <xf numFmtId="0" fontId="24" fillId="0" borderId="0" xfId="60" applyNumberFormat="1" applyFont="1" applyFill="1" applyBorder="1" applyAlignment="1">
      <alignment horizontal="right"/>
      <protection/>
    </xf>
    <xf numFmtId="0" fontId="34" fillId="0" borderId="24" xfId="0" applyFont="1" applyFill="1" applyBorder="1" applyAlignment="1">
      <alignment horizontal="center"/>
    </xf>
    <xf numFmtId="56" fontId="19" fillId="0" borderId="0" xfId="61" applyNumberFormat="1" applyFont="1" applyFill="1" applyBorder="1" applyAlignment="1">
      <alignment horizontal="center" vertical="center"/>
      <protection/>
    </xf>
    <xf numFmtId="0" fontId="19" fillId="0" borderId="0" xfId="61" applyNumberFormat="1" applyFont="1" applyFill="1" applyBorder="1" applyAlignment="1">
      <alignment horizontal="center" vertical="center"/>
      <protection/>
    </xf>
    <xf numFmtId="0" fontId="21" fillId="0" borderId="98" xfId="61" applyFont="1" applyFill="1" applyBorder="1" applyAlignment="1">
      <alignment horizontal="center" vertical="center"/>
      <protection/>
    </xf>
    <xf numFmtId="0" fontId="21" fillId="0" borderId="73" xfId="61" applyFont="1" applyFill="1" applyBorder="1" applyAlignment="1">
      <alignment horizontal="center" vertical="center"/>
      <protection/>
    </xf>
    <xf numFmtId="0" fontId="27" fillId="0" borderId="54" xfId="0" applyFont="1" applyFill="1" applyBorder="1" applyAlignment="1">
      <alignment horizontal="left"/>
    </xf>
    <xf numFmtId="0" fontId="22" fillId="0" borderId="99" xfId="61" applyFont="1" applyFill="1" applyBorder="1" applyAlignment="1">
      <alignment horizontal="center"/>
      <protection/>
    </xf>
    <xf numFmtId="0" fontId="27" fillId="0" borderId="27" xfId="0" applyFont="1" applyFill="1" applyBorder="1" applyAlignment="1">
      <alignment horizontal="left" vertical="top"/>
    </xf>
    <xf numFmtId="0" fontId="29" fillId="0" borderId="100" xfId="61" applyFont="1" applyFill="1" applyBorder="1" applyAlignment="1">
      <alignment horizontal="center" vertical="center"/>
      <protection/>
    </xf>
    <xf numFmtId="0" fontId="21" fillId="0" borderId="101" xfId="61" applyFont="1" applyFill="1" applyBorder="1" applyAlignment="1">
      <alignment horizontal="center" vertical="center"/>
      <protection/>
    </xf>
    <xf numFmtId="0" fontId="23" fillId="0" borderId="102" xfId="61" applyFont="1" applyFill="1" applyBorder="1" applyAlignment="1">
      <alignment horizontal="center" vertical="center"/>
      <protection/>
    </xf>
    <xf numFmtId="0" fontId="27" fillId="0" borderId="11" xfId="0" applyFont="1" applyFill="1" applyBorder="1" applyAlignment="1">
      <alignment horizontal="left"/>
    </xf>
    <xf numFmtId="0" fontId="27" fillId="0" borderId="19" xfId="0" applyFont="1" applyFill="1" applyBorder="1" applyAlignment="1">
      <alignment horizontal="left" vertical="top"/>
    </xf>
    <xf numFmtId="0" fontId="24" fillId="0" borderId="0" xfId="60" applyFont="1" applyFill="1" applyBorder="1" applyAlignment="1">
      <alignment horizontal="center"/>
      <protection/>
    </xf>
    <xf numFmtId="0" fontId="21" fillId="0" borderId="103" xfId="60" applyFont="1" applyFill="1" applyBorder="1" applyAlignment="1">
      <alignment horizontal="center"/>
      <protection/>
    </xf>
    <xf numFmtId="0" fontId="34" fillId="0" borderId="27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0teams" xfId="60"/>
    <cellStyle name="標準_10teams_対戦表200104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0"/>
  <sheetViews>
    <sheetView showGridLines="0" showZeros="0" tabSelected="1" zoomScale="70" zoomScaleNormal="70" workbookViewId="0" topLeftCell="A1">
      <selection activeCell="AE2" sqref="AE2"/>
    </sheetView>
  </sheetViews>
  <sheetFormatPr defaultColWidth="9.00390625" defaultRowHeight="13.5"/>
  <cols>
    <col min="1" max="1" width="6.125" style="1" customWidth="1"/>
    <col min="2" max="2" width="8.00390625" style="1" customWidth="1"/>
    <col min="3" max="3" width="7.125" style="1" customWidth="1"/>
    <col min="4" max="4" width="11.375" style="1" customWidth="1"/>
    <col min="5" max="5" width="11.125" style="2" customWidth="1"/>
    <col min="6" max="6" width="8.25390625" style="1" customWidth="1"/>
    <col min="7" max="7" width="7.125" style="3" customWidth="1"/>
    <col min="8" max="20" width="6.50390625" style="4" customWidth="1"/>
    <col min="21" max="21" width="0" style="4" hidden="1" customWidth="1"/>
    <col min="22" max="22" width="0" style="3" hidden="1" customWidth="1"/>
    <col min="23" max="24" width="0" style="1" hidden="1" customWidth="1"/>
    <col min="25" max="26" width="2.125" style="1" customWidth="1"/>
    <col min="27" max="27" width="8.875" style="4" customWidth="1"/>
    <col min="28" max="30" width="0" style="4" hidden="1" customWidth="1"/>
    <col min="31" max="31" width="24.125" style="4" customWidth="1"/>
    <col min="32" max="32" width="8.125" style="4" customWidth="1"/>
    <col min="33" max="16384" width="9.00390625" style="1" customWidth="1"/>
  </cols>
  <sheetData>
    <row r="1" spans="1:32" s="6" customFormat="1" ht="26.25" customHeight="1">
      <c r="A1" s="5" t="s">
        <v>0</v>
      </c>
      <c r="C1" s="7"/>
      <c r="D1" s="7"/>
      <c r="E1" s="8"/>
      <c r="F1" s="7"/>
      <c r="G1" s="9"/>
      <c r="H1" s="10"/>
      <c r="J1" s="11"/>
      <c r="K1" s="11"/>
      <c r="L1" s="11"/>
      <c r="M1" s="11"/>
      <c r="N1" s="10"/>
      <c r="O1" s="11"/>
      <c r="P1" s="11"/>
      <c r="Q1" s="11"/>
      <c r="R1" s="11"/>
      <c r="S1" s="11"/>
      <c r="T1" s="11"/>
      <c r="U1" s="11"/>
      <c r="V1" s="9"/>
      <c r="W1" s="7"/>
      <c r="X1" s="7"/>
      <c r="Y1" s="11"/>
      <c r="AE1" s="246" t="s">
        <v>124</v>
      </c>
      <c r="AF1" s="246"/>
    </row>
    <row r="2" spans="1:32" ht="18.75" customHeight="1">
      <c r="A2" s="12"/>
      <c r="H2" s="1"/>
      <c r="I2" s="13"/>
      <c r="M2" s="1"/>
      <c r="N2" s="1"/>
      <c r="S2" s="14" t="s">
        <v>1</v>
      </c>
      <c r="T2" s="14"/>
      <c r="U2" s="14"/>
      <c r="Y2" s="4"/>
      <c r="AA2" s="1"/>
      <c r="AB2" s="1"/>
      <c r="AC2" s="1"/>
      <c r="AD2" s="1"/>
      <c r="AE2" s="1"/>
      <c r="AF2" s="1"/>
    </row>
    <row r="3" spans="1:32" ht="18.75" customHeight="1">
      <c r="A3" s="6" t="s">
        <v>2</v>
      </c>
      <c r="J3" s="13"/>
      <c r="K3" s="13"/>
      <c r="O3" s="13"/>
      <c r="P3" s="13"/>
      <c r="Q3" s="13"/>
      <c r="Z3" s="4"/>
      <c r="AC3" s="1"/>
      <c r="AD3" s="1"/>
      <c r="AE3" s="1"/>
      <c r="AF3" s="1"/>
    </row>
    <row r="4" spans="1:28" ht="26.25" customHeight="1">
      <c r="A4" s="11" t="s">
        <v>3</v>
      </c>
      <c r="N4" s="11"/>
      <c r="R4" s="15"/>
      <c r="Y4" s="16"/>
      <c r="Z4" s="4"/>
      <c r="AA4" s="11" t="s">
        <v>4</v>
      </c>
      <c r="AB4" s="17"/>
    </row>
    <row r="5" spans="1:32" ht="18" customHeight="1">
      <c r="A5" s="18" t="s">
        <v>5</v>
      </c>
      <c r="B5" s="18" t="s">
        <v>6</v>
      </c>
      <c r="C5" s="247" t="s">
        <v>7</v>
      </c>
      <c r="D5" s="247"/>
      <c r="E5" s="247"/>
      <c r="F5" s="18" t="s">
        <v>8</v>
      </c>
      <c r="G5" s="19" t="s">
        <v>7</v>
      </c>
      <c r="H5" s="20" t="str">
        <f>G7</f>
        <v>Eii</v>
      </c>
      <c r="I5" s="21" t="str">
        <f>G8</f>
        <v>Yuk</v>
      </c>
      <c r="J5" s="21" t="str">
        <f>G9</f>
        <v>Nat</v>
      </c>
      <c r="K5" s="21" t="str">
        <f>G10</f>
        <v>Mai</v>
      </c>
      <c r="L5" s="21" t="str">
        <f>G11</f>
        <v>Ura</v>
      </c>
      <c r="M5" s="21" t="str">
        <f>G12</f>
        <v>Umi</v>
      </c>
      <c r="N5" s="21" t="str">
        <f>G13</f>
        <v>Kos</v>
      </c>
      <c r="O5" s="21" t="str">
        <f>G14</f>
        <v>Shu</v>
      </c>
      <c r="P5" s="21" t="str">
        <f>G15</f>
        <v>Tos</v>
      </c>
      <c r="Q5" s="22" t="str">
        <f>G16</f>
        <v>Mar</v>
      </c>
      <c r="R5" s="23" t="s">
        <v>9</v>
      </c>
      <c r="S5" s="242" t="s">
        <v>10</v>
      </c>
      <c r="T5" s="242"/>
      <c r="U5" s="24"/>
      <c r="V5" s="25" t="s">
        <v>7</v>
      </c>
      <c r="W5" s="26" t="s">
        <v>7</v>
      </c>
      <c r="X5" s="26" t="s">
        <v>11</v>
      </c>
      <c r="Y5" s="16"/>
      <c r="Z5" s="4"/>
      <c r="AA5" s="27" t="s">
        <v>10</v>
      </c>
      <c r="AB5" s="28"/>
      <c r="AC5" s="29" t="s">
        <v>12</v>
      </c>
      <c r="AD5" s="29" t="s">
        <v>12</v>
      </c>
      <c r="AE5" s="30" t="s">
        <v>12</v>
      </c>
      <c r="AF5" s="31" t="s">
        <v>8</v>
      </c>
    </row>
    <row r="6" spans="1:32" ht="18" customHeight="1">
      <c r="A6" s="32"/>
      <c r="B6" s="33" t="s">
        <v>13</v>
      </c>
      <c r="C6" s="248" t="s">
        <v>14</v>
      </c>
      <c r="D6" s="248"/>
      <c r="E6" s="248"/>
      <c r="F6" s="35" t="s">
        <v>15</v>
      </c>
      <c r="G6" s="34"/>
      <c r="H6" s="36"/>
      <c r="I6" s="37"/>
      <c r="J6" s="37"/>
      <c r="K6" s="37"/>
      <c r="L6" s="37"/>
      <c r="M6" s="37"/>
      <c r="N6" s="37"/>
      <c r="O6" s="37"/>
      <c r="P6" s="37"/>
      <c r="Q6" s="38"/>
      <c r="R6" s="39"/>
      <c r="S6" s="244" t="s">
        <v>16</v>
      </c>
      <c r="T6" s="244"/>
      <c r="U6" s="40" t="s">
        <v>17</v>
      </c>
      <c r="V6" s="41" t="s">
        <v>18</v>
      </c>
      <c r="W6" s="42" t="s">
        <v>14</v>
      </c>
      <c r="X6" s="42"/>
      <c r="Y6" s="16"/>
      <c r="Z6" s="4"/>
      <c r="AA6" s="43"/>
      <c r="AB6" s="44"/>
      <c r="AC6" s="45"/>
      <c r="AD6" s="46"/>
      <c r="AE6" s="47"/>
      <c r="AF6" s="48" t="s">
        <v>15</v>
      </c>
    </row>
    <row r="7" spans="1:32" ht="26.25" customHeight="1">
      <c r="A7" s="49">
        <v>1</v>
      </c>
      <c r="B7" s="49">
        <v>3</v>
      </c>
      <c r="C7" s="50" t="s">
        <v>19</v>
      </c>
      <c r="D7" s="51"/>
      <c r="E7" s="52" t="s">
        <v>20</v>
      </c>
      <c r="F7" s="53" t="s">
        <v>21</v>
      </c>
      <c r="G7" s="53" t="s">
        <v>22</v>
      </c>
      <c r="H7" s="54"/>
      <c r="I7" s="55"/>
      <c r="J7" s="55"/>
      <c r="K7" s="55" t="s">
        <v>120</v>
      </c>
      <c r="L7" s="55"/>
      <c r="M7" s="55" t="s">
        <v>120</v>
      </c>
      <c r="N7" s="55"/>
      <c r="O7" s="55" t="s">
        <v>120</v>
      </c>
      <c r="P7" s="55" t="s">
        <v>120</v>
      </c>
      <c r="Q7" s="56" t="s">
        <v>120</v>
      </c>
      <c r="R7" s="57"/>
      <c r="S7" s="245"/>
      <c r="T7" s="245"/>
      <c r="U7" s="58" t="str">
        <f>CONCATENATE($U$6,$S7)</f>
        <v>RR</v>
      </c>
      <c r="V7" s="59">
        <f aca="true" t="shared" si="0" ref="V7:V16">IF(S7="","",G7)</f>
      </c>
      <c r="W7" s="60" t="str">
        <f aca="true" t="shared" si="1" ref="W7:W16">C7</f>
        <v>Eiichiro Hamazaki</v>
      </c>
      <c r="X7" s="61" t="str">
        <f aca="true" t="shared" si="2" ref="X7:X16">F7</f>
        <v>JPNEH1</v>
      </c>
      <c r="Y7" s="16"/>
      <c r="Z7" s="4"/>
      <c r="AA7" s="62" t="s">
        <v>23</v>
      </c>
      <c r="AB7" s="63" t="s">
        <v>24</v>
      </c>
      <c r="AC7" s="64" t="e">
        <f>VLOOKUP(AB7,$U$7:$X$38,2,FALSE)</f>
        <v>#N/A</v>
      </c>
      <c r="AD7" s="64">
        <f>IF(ISERROR(AC7),"",AC7)</f>
      </c>
      <c r="AE7" s="65">
        <f aca="true" t="shared" si="3" ref="AE7:AE16">IF($AD7="","",VLOOKUP($AD7,$V$7:$X$16,2,FALSE))</f>
      </c>
      <c r="AF7" s="66">
        <f aca="true" t="shared" si="4" ref="AF7:AF16">IF($AD7="","",VLOOKUP($AD7,$V$7:$X$16,3,FALSE))</f>
      </c>
    </row>
    <row r="8" spans="1:32" ht="26.25" customHeight="1">
      <c r="A8" s="67">
        <v>2</v>
      </c>
      <c r="B8" s="67">
        <v>4</v>
      </c>
      <c r="C8" s="68" t="s">
        <v>25</v>
      </c>
      <c r="D8" s="69"/>
      <c r="E8" s="70" t="s">
        <v>26</v>
      </c>
      <c r="F8" s="71" t="s">
        <v>27</v>
      </c>
      <c r="G8" s="71" t="s">
        <v>28</v>
      </c>
      <c r="H8" s="72"/>
      <c r="I8" s="73"/>
      <c r="J8" s="74"/>
      <c r="K8" s="74"/>
      <c r="L8" s="74" t="s">
        <v>120</v>
      </c>
      <c r="M8" s="74"/>
      <c r="N8" s="74"/>
      <c r="O8" s="74" t="s">
        <v>120</v>
      </c>
      <c r="P8" s="74" t="s">
        <v>120</v>
      </c>
      <c r="Q8" s="75" t="s">
        <v>120</v>
      </c>
      <c r="R8" s="76"/>
      <c r="S8" s="239"/>
      <c r="T8" s="239"/>
      <c r="U8" s="77" t="str">
        <f aca="true" t="shared" si="5" ref="U8:U16">CONCATENATE($U$6,$S8)</f>
        <v>RR</v>
      </c>
      <c r="V8" s="78">
        <f t="shared" si="0"/>
      </c>
      <c r="W8" s="79" t="str">
        <f t="shared" si="1"/>
        <v>Yuki Nagahori</v>
      </c>
      <c r="X8" s="80" t="str">
        <f t="shared" si="2"/>
        <v>JPNYN1</v>
      </c>
      <c r="Y8" s="16"/>
      <c r="Z8" s="4"/>
      <c r="AA8" s="62" t="s">
        <v>29</v>
      </c>
      <c r="AB8" s="63" t="s">
        <v>30</v>
      </c>
      <c r="AC8" s="64" t="e">
        <f aca="true" t="shared" si="6" ref="AC8:AC16">VLOOKUP(AB8,$U$7:$X$38,2,FALSE)</f>
        <v>#N/A</v>
      </c>
      <c r="AD8" s="64">
        <f aca="true" t="shared" si="7" ref="AD8:AD16">IF(ISERROR(AC8),"",AC8)</f>
      </c>
      <c r="AE8" s="65">
        <f t="shared" si="3"/>
      </c>
      <c r="AF8" s="66">
        <f t="shared" si="4"/>
      </c>
    </row>
    <row r="9" spans="1:32" ht="26.25" customHeight="1">
      <c r="A9" s="67">
        <v>3</v>
      </c>
      <c r="B9" s="67">
        <v>5</v>
      </c>
      <c r="C9" s="68" t="s">
        <v>31</v>
      </c>
      <c r="D9" s="69"/>
      <c r="E9" s="70" t="s">
        <v>32</v>
      </c>
      <c r="F9" s="71" t="s">
        <v>33</v>
      </c>
      <c r="G9" s="71" t="s">
        <v>34</v>
      </c>
      <c r="H9" s="72"/>
      <c r="I9" s="74"/>
      <c r="J9" s="73"/>
      <c r="K9" s="74"/>
      <c r="L9" s="74"/>
      <c r="M9" s="74" t="s">
        <v>120</v>
      </c>
      <c r="N9" s="74" t="s">
        <v>120</v>
      </c>
      <c r="O9" s="74" t="s">
        <v>120</v>
      </c>
      <c r="P9" s="74"/>
      <c r="Q9" s="75" t="s">
        <v>120</v>
      </c>
      <c r="R9" s="76"/>
      <c r="S9" s="239"/>
      <c r="T9" s="239"/>
      <c r="U9" s="77" t="str">
        <f t="shared" si="5"/>
        <v>RR</v>
      </c>
      <c r="V9" s="78">
        <f t="shared" si="0"/>
      </c>
      <c r="W9" s="79" t="str">
        <f t="shared" si="1"/>
        <v>Natsuki Motoyoshi</v>
      </c>
      <c r="X9" s="80" t="str">
        <f t="shared" si="2"/>
        <v>JPNNM2</v>
      </c>
      <c r="Y9" s="16"/>
      <c r="Z9" s="4"/>
      <c r="AA9" s="62" t="s">
        <v>35</v>
      </c>
      <c r="AB9" s="63" t="s">
        <v>36</v>
      </c>
      <c r="AC9" s="64" t="e">
        <f t="shared" si="6"/>
        <v>#N/A</v>
      </c>
      <c r="AD9" s="64">
        <f t="shared" si="7"/>
      </c>
      <c r="AE9" s="65">
        <f t="shared" si="3"/>
      </c>
      <c r="AF9" s="66">
        <f t="shared" si="4"/>
      </c>
    </row>
    <row r="10" spans="1:32" ht="26.25" customHeight="1">
      <c r="A10" s="67">
        <v>4</v>
      </c>
      <c r="B10" s="67">
        <v>8</v>
      </c>
      <c r="C10" s="68" t="s">
        <v>37</v>
      </c>
      <c r="D10" s="69"/>
      <c r="E10" s="70" t="s">
        <v>38</v>
      </c>
      <c r="F10" s="71" t="s">
        <v>39</v>
      </c>
      <c r="G10" s="71" t="s">
        <v>40</v>
      </c>
      <c r="H10" s="72" t="s">
        <v>121</v>
      </c>
      <c r="I10" s="74"/>
      <c r="J10" s="74"/>
      <c r="K10" s="73"/>
      <c r="L10" s="74"/>
      <c r="M10" s="74"/>
      <c r="N10" s="74"/>
      <c r="O10" s="74" t="s">
        <v>122</v>
      </c>
      <c r="P10" s="74" t="s">
        <v>120</v>
      </c>
      <c r="Q10" s="75" t="s">
        <v>120</v>
      </c>
      <c r="R10" s="76"/>
      <c r="S10" s="239"/>
      <c r="T10" s="239"/>
      <c r="U10" s="77" t="str">
        <f t="shared" si="5"/>
        <v>RR</v>
      </c>
      <c r="V10" s="78">
        <f t="shared" si="0"/>
      </c>
      <c r="W10" s="79" t="str">
        <f t="shared" si="1"/>
        <v>Maiko Sato</v>
      </c>
      <c r="X10" s="80" t="str">
        <f t="shared" si="2"/>
        <v>JPNMS2</v>
      </c>
      <c r="Y10" s="16"/>
      <c r="Z10" s="4"/>
      <c r="AA10" s="62" t="s">
        <v>41</v>
      </c>
      <c r="AB10" s="63" t="s">
        <v>42</v>
      </c>
      <c r="AC10" s="64" t="e">
        <f t="shared" si="6"/>
        <v>#N/A</v>
      </c>
      <c r="AD10" s="64">
        <f t="shared" si="7"/>
      </c>
      <c r="AE10" s="65">
        <f t="shared" si="3"/>
      </c>
      <c r="AF10" s="81">
        <f t="shared" si="4"/>
      </c>
    </row>
    <row r="11" spans="1:32" ht="26.25" customHeight="1">
      <c r="A11" s="67">
        <v>5</v>
      </c>
      <c r="B11" s="67">
        <v>10</v>
      </c>
      <c r="C11" s="68" t="s">
        <v>43</v>
      </c>
      <c r="D11" s="69"/>
      <c r="E11" s="70" t="s">
        <v>44</v>
      </c>
      <c r="F11" s="71" t="s">
        <v>45</v>
      </c>
      <c r="G11" s="71" t="s">
        <v>46</v>
      </c>
      <c r="H11" s="72"/>
      <c r="I11" s="74" t="s">
        <v>121</v>
      </c>
      <c r="J11" s="74"/>
      <c r="K11" s="74"/>
      <c r="L11" s="73"/>
      <c r="M11" s="74"/>
      <c r="N11" s="74" t="s">
        <v>120</v>
      </c>
      <c r="O11" s="74" t="s">
        <v>121</v>
      </c>
      <c r="P11" s="74" t="s">
        <v>121</v>
      </c>
      <c r="Q11" s="75"/>
      <c r="R11" s="76"/>
      <c r="S11" s="239"/>
      <c r="T11" s="239"/>
      <c r="U11" s="77" t="str">
        <f t="shared" si="5"/>
        <v>RR</v>
      </c>
      <c r="V11" s="78">
        <f t="shared" si="0"/>
      </c>
      <c r="W11" s="79" t="str">
        <f t="shared" si="1"/>
        <v>Urara Fujii</v>
      </c>
      <c r="X11" s="80" t="str">
        <f t="shared" si="2"/>
        <v>JPNUF1</v>
      </c>
      <c r="Y11" s="16"/>
      <c r="AA11" s="62" t="s">
        <v>47</v>
      </c>
      <c r="AB11" s="63" t="s">
        <v>48</v>
      </c>
      <c r="AC11" s="64" t="e">
        <f t="shared" si="6"/>
        <v>#N/A</v>
      </c>
      <c r="AD11" s="64">
        <f t="shared" si="7"/>
      </c>
      <c r="AE11" s="65">
        <f t="shared" si="3"/>
      </c>
      <c r="AF11" s="66">
        <f t="shared" si="4"/>
      </c>
    </row>
    <row r="12" spans="1:32" ht="26.25" customHeight="1">
      <c r="A12" s="67">
        <v>6</v>
      </c>
      <c r="B12" s="67">
        <v>12</v>
      </c>
      <c r="C12" s="68" t="s">
        <v>49</v>
      </c>
      <c r="D12" s="69"/>
      <c r="E12" s="70" t="s">
        <v>50</v>
      </c>
      <c r="F12" s="71" t="s">
        <v>51</v>
      </c>
      <c r="G12" s="71" t="s">
        <v>52</v>
      </c>
      <c r="H12" s="72" t="s">
        <v>121</v>
      </c>
      <c r="I12" s="74"/>
      <c r="J12" s="74" t="s">
        <v>121</v>
      </c>
      <c r="K12" s="74"/>
      <c r="L12" s="74"/>
      <c r="M12" s="73"/>
      <c r="N12" s="74"/>
      <c r="O12" s="74"/>
      <c r="P12" s="74"/>
      <c r="Q12" s="75"/>
      <c r="R12" s="76"/>
      <c r="S12" s="239"/>
      <c r="T12" s="239"/>
      <c r="U12" s="77" t="str">
        <f t="shared" si="5"/>
        <v>RR</v>
      </c>
      <c r="V12" s="78">
        <f t="shared" si="0"/>
      </c>
      <c r="W12" s="79" t="str">
        <f t="shared" si="1"/>
        <v>Umihiko Arakawa</v>
      </c>
      <c r="X12" s="80" t="str">
        <f t="shared" si="2"/>
        <v>JPNUA2</v>
      </c>
      <c r="Y12" s="16"/>
      <c r="AA12" s="62" t="s">
        <v>53</v>
      </c>
      <c r="AB12" s="63" t="s">
        <v>54</v>
      </c>
      <c r="AC12" s="64" t="e">
        <f t="shared" si="6"/>
        <v>#N/A</v>
      </c>
      <c r="AD12" s="64">
        <f t="shared" si="7"/>
      </c>
      <c r="AE12" s="65">
        <f t="shared" si="3"/>
      </c>
      <c r="AF12" s="66">
        <f t="shared" si="4"/>
      </c>
    </row>
    <row r="13" spans="1:32" ht="26.25" customHeight="1">
      <c r="A13" s="67">
        <v>7</v>
      </c>
      <c r="B13" s="67">
        <v>13</v>
      </c>
      <c r="C13" s="68" t="s">
        <v>55</v>
      </c>
      <c r="D13" s="69"/>
      <c r="E13" s="70" t="s">
        <v>56</v>
      </c>
      <c r="F13" s="71" t="s">
        <v>57</v>
      </c>
      <c r="G13" s="71" t="s">
        <v>58</v>
      </c>
      <c r="H13" s="72"/>
      <c r="I13" s="74"/>
      <c r="J13" s="74" t="s">
        <v>121</v>
      </c>
      <c r="K13" s="74"/>
      <c r="L13" s="74" t="s">
        <v>121</v>
      </c>
      <c r="M13" s="74"/>
      <c r="N13" s="73"/>
      <c r="O13" s="74"/>
      <c r="P13" s="74" t="s">
        <v>120</v>
      </c>
      <c r="Q13" s="75" t="s">
        <v>120</v>
      </c>
      <c r="R13" s="76"/>
      <c r="S13" s="239"/>
      <c r="T13" s="239"/>
      <c r="U13" s="77" t="str">
        <f t="shared" si="5"/>
        <v>RR</v>
      </c>
      <c r="V13" s="78">
        <f t="shared" si="0"/>
      </c>
      <c r="W13" s="79" t="str">
        <f t="shared" si="1"/>
        <v>Kosaku Yoshida</v>
      </c>
      <c r="X13" s="80" t="str">
        <f t="shared" si="2"/>
        <v>JPNKY7</v>
      </c>
      <c r="Y13" s="16"/>
      <c r="AA13" s="62" t="s">
        <v>59</v>
      </c>
      <c r="AB13" s="63" t="s">
        <v>60</v>
      </c>
      <c r="AC13" s="64" t="e">
        <f t="shared" si="6"/>
        <v>#N/A</v>
      </c>
      <c r="AD13" s="64">
        <f t="shared" si="7"/>
      </c>
      <c r="AE13" s="65">
        <f t="shared" si="3"/>
      </c>
      <c r="AF13" s="66">
        <f t="shared" si="4"/>
      </c>
    </row>
    <row r="14" spans="1:32" ht="26.25" customHeight="1">
      <c r="A14" s="67">
        <v>8</v>
      </c>
      <c r="B14" s="67">
        <v>15</v>
      </c>
      <c r="C14" s="68" t="s">
        <v>61</v>
      </c>
      <c r="D14" s="69"/>
      <c r="E14" s="70" t="s">
        <v>62</v>
      </c>
      <c r="F14" s="71" t="s">
        <v>63</v>
      </c>
      <c r="G14" s="71" t="s">
        <v>64</v>
      </c>
      <c r="H14" s="72" t="s">
        <v>121</v>
      </c>
      <c r="I14" s="74" t="s">
        <v>121</v>
      </c>
      <c r="J14" s="74" t="s">
        <v>121</v>
      </c>
      <c r="K14" s="74" t="s">
        <v>122</v>
      </c>
      <c r="L14" s="74" t="s">
        <v>120</v>
      </c>
      <c r="M14" s="74"/>
      <c r="N14" s="74"/>
      <c r="O14" s="73"/>
      <c r="P14" s="74"/>
      <c r="Q14" s="75"/>
      <c r="R14" s="76"/>
      <c r="S14" s="239"/>
      <c r="T14" s="239"/>
      <c r="U14" s="77" t="str">
        <f t="shared" si="5"/>
        <v>RR</v>
      </c>
      <c r="V14" s="78">
        <f>IF(S14="","",G14)</f>
      </c>
      <c r="W14" s="79" t="str">
        <f>C14</f>
        <v>Shunsuke Murakoshi</v>
      </c>
      <c r="X14" s="80" t="str">
        <f>F14</f>
        <v>JPNSM7</v>
      </c>
      <c r="Y14" s="16"/>
      <c r="AA14" s="62" t="s">
        <v>65</v>
      </c>
      <c r="AB14" s="63" t="s">
        <v>66</v>
      </c>
      <c r="AC14" s="64" t="e">
        <f t="shared" si="6"/>
        <v>#N/A</v>
      </c>
      <c r="AD14" s="64">
        <f>IF(ISERROR(AC14),"",AC14)</f>
      </c>
      <c r="AE14" s="65">
        <f t="shared" si="3"/>
      </c>
      <c r="AF14" s="66">
        <f t="shared" si="4"/>
      </c>
    </row>
    <row r="15" spans="1:32" ht="26.25" customHeight="1">
      <c r="A15" s="67">
        <v>9</v>
      </c>
      <c r="B15" s="67">
        <v>17</v>
      </c>
      <c r="C15" s="68" t="s">
        <v>67</v>
      </c>
      <c r="D15" s="69"/>
      <c r="E15" s="70" t="s">
        <v>68</v>
      </c>
      <c r="F15" s="71" t="s">
        <v>69</v>
      </c>
      <c r="G15" s="71" t="s">
        <v>70</v>
      </c>
      <c r="H15" s="72" t="s">
        <v>121</v>
      </c>
      <c r="I15" s="74" t="s">
        <v>121</v>
      </c>
      <c r="J15" s="74"/>
      <c r="K15" s="74" t="s">
        <v>121</v>
      </c>
      <c r="L15" s="74" t="s">
        <v>120</v>
      </c>
      <c r="M15" s="74"/>
      <c r="N15" s="74" t="s">
        <v>121</v>
      </c>
      <c r="O15" s="74"/>
      <c r="P15" s="82"/>
      <c r="Q15" s="75"/>
      <c r="R15" s="76"/>
      <c r="S15" s="239"/>
      <c r="T15" s="239"/>
      <c r="U15" s="77" t="str">
        <f t="shared" si="5"/>
        <v>RR</v>
      </c>
      <c r="V15" s="78">
        <f t="shared" si="0"/>
      </c>
      <c r="W15" s="79" t="str">
        <f t="shared" si="1"/>
        <v>Toshio Toya</v>
      </c>
      <c r="X15" s="80" t="str">
        <f t="shared" si="2"/>
        <v>JPNTT2</v>
      </c>
      <c r="Y15" s="16"/>
      <c r="AA15" s="62" t="s">
        <v>71</v>
      </c>
      <c r="AB15" s="63" t="s">
        <v>72</v>
      </c>
      <c r="AC15" s="64" t="e">
        <f t="shared" si="6"/>
        <v>#N/A</v>
      </c>
      <c r="AD15" s="64">
        <f t="shared" si="7"/>
      </c>
      <c r="AE15" s="65">
        <f t="shared" si="3"/>
      </c>
      <c r="AF15" s="66">
        <f t="shared" si="4"/>
      </c>
    </row>
    <row r="16" spans="1:32" ht="26.25" customHeight="1">
      <c r="A16" s="83">
        <v>10</v>
      </c>
      <c r="B16" s="83">
        <v>35</v>
      </c>
      <c r="C16" s="84" t="s">
        <v>73</v>
      </c>
      <c r="D16" s="85"/>
      <c r="E16" s="86" t="s">
        <v>74</v>
      </c>
      <c r="F16" s="87" t="s">
        <v>75</v>
      </c>
      <c r="G16" s="87" t="s">
        <v>76</v>
      </c>
      <c r="H16" s="88" t="s">
        <v>121</v>
      </c>
      <c r="I16" s="89" t="s">
        <v>121</v>
      </c>
      <c r="J16" s="89" t="s">
        <v>121</v>
      </c>
      <c r="K16" s="89" t="s">
        <v>121</v>
      </c>
      <c r="L16" s="89"/>
      <c r="M16" s="89"/>
      <c r="N16" s="89" t="s">
        <v>121</v>
      </c>
      <c r="O16" s="89"/>
      <c r="P16" s="90"/>
      <c r="Q16" s="91"/>
      <c r="R16" s="92"/>
      <c r="S16" s="240"/>
      <c r="T16" s="240"/>
      <c r="U16" s="77" t="str">
        <f t="shared" si="5"/>
        <v>RR</v>
      </c>
      <c r="V16" s="78">
        <f t="shared" si="0"/>
      </c>
      <c r="W16" s="93" t="str">
        <f t="shared" si="1"/>
        <v>Maria Kami</v>
      </c>
      <c r="X16" s="80" t="str">
        <f t="shared" si="2"/>
        <v>JPNMK14</v>
      </c>
      <c r="Y16" s="16"/>
      <c r="AA16" s="62" t="s">
        <v>77</v>
      </c>
      <c r="AB16" s="63" t="s">
        <v>78</v>
      </c>
      <c r="AC16" s="64" t="e">
        <f t="shared" si="6"/>
        <v>#N/A</v>
      </c>
      <c r="AD16" s="64">
        <f t="shared" si="7"/>
      </c>
      <c r="AE16" s="65">
        <f t="shared" si="3"/>
      </c>
      <c r="AF16" s="66">
        <f t="shared" si="4"/>
      </c>
    </row>
    <row r="17" spans="1:33" ht="7.5" customHeight="1">
      <c r="A17" s="11"/>
      <c r="F17" s="94"/>
      <c r="X17" s="94"/>
      <c r="Y17" s="16"/>
      <c r="AG17" s="4"/>
    </row>
    <row r="18" spans="1:33" ht="26.25" customHeight="1">
      <c r="A18" s="11" t="s">
        <v>79</v>
      </c>
      <c r="B18" s="11"/>
      <c r="C18" s="4"/>
      <c r="D18" s="4"/>
      <c r="E18" s="95"/>
      <c r="F18" s="4"/>
      <c r="G18" s="4"/>
      <c r="L18" s="11"/>
      <c r="M18" s="11"/>
      <c r="N18" s="11"/>
      <c r="V18" s="4"/>
      <c r="Y18" s="16"/>
      <c r="AG18" s="4"/>
    </row>
    <row r="19" spans="1:26" ht="18" customHeight="1">
      <c r="A19" s="96" t="s">
        <v>5</v>
      </c>
      <c r="B19" s="97"/>
      <c r="C19" s="241" t="s">
        <v>7</v>
      </c>
      <c r="D19" s="241"/>
      <c r="E19" s="241"/>
      <c r="F19" s="97"/>
      <c r="G19" s="19" t="s">
        <v>7</v>
      </c>
      <c r="H19" s="20" t="str">
        <f>G21</f>
        <v>RR1</v>
      </c>
      <c r="I19" s="21" t="str">
        <f>G22</f>
        <v>RR2</v>
      </c>
      <c r="J19" s="21" t="str">
        <f>G23</f>
        <v>RR3</v>
      </c>
      <c r="K19" s="21" t="str">
        <f>G24</f>
        <v>RR4</v>
      </c>
      <c r="L19" s="21" t="str">
        <f>G25</f>
        <v>RR5</v>
      </c>
      <c r="M19" s="98" t="str">
        <f>G26</f>
        <v>RR6</v>
      </c>
      <c r="N19" s="99"/>
      <c r="O19" s="100"/>
      <c r="P19" s="100"/>
      <c r="Q19" s="101"/>
      <c r="R19" s="23" t="s">
        <v>9</v>
      </c>
      <c r="S19" s="242" t="s">
        <v>10</v>
      </c>
      <c r="T19" s="242"/>
      <c r="U19" s="24"/>
      <c r="V19" s="25" t="s">
        <v>7</v>
      </c>
      <c r="W19" s="26" t="s">
        <v>7</v>
      </c>
      <c r="X19" s="26" t="s">
        <v>11</v>
      </c>
      <c r="Y19" s="16"/>
      <c r="Z19" s="4"/>
    </row>
    <row r="20" spans="1:26" ht="18" customHeight="1">
      <c r="A20" s="102"/>
      <c r="B20" s="103"/>
      <c r="C20" s="243" t="s">
        <v>14</v>
      </c>
      <c r="D20" s="243"/>
      <c r="E20" s="243"/>
      <c r="F20" s="104"/>
      <c r="G20" s="34"/>
      <c r="H20" s="36"/>
      <c r="I20" s="37"/>
      <c r="J20" s="37"/>
      <c r="K20" s="37"/>
      <c r="L20" s="37"/>
      <c r="M20" s="105"/>
      <c r="N20" s="106"/>
      <c r="O20" s="107"/>
      <c r="P20" s="107"/>
      <c r="Q20" s="108"/>
      <c r="R20" s="39"/>
      <c r="S20" s="244" t="s">
        <v>80</v>
      </c>
      <c r="T20" s="244"/>
      <c r="U20" s="40" t="s">
        <v>81</v>
      </c>
      <c r="V20" s="41" t="s">
        <v>18</v>
      </c>
      <c r="W20" s="42" t="s">
        <v>14</v>
      </c>
      <c r="X20" s="42"/>
      <c r="Y20" s="16"/>
      <c r="Z20" s="4"/>
    </row>
    <row r="21" spans="1:26" ht="26.25" customHeight="1">
      <c r="A21" s="109" t="s">
        <v>82</v>
      </c>
      <c r="B21" s="110"/>
      <c r="C21" s="50">
        <f aca="true" t="shared" si="8" ref="C21:C26">IF(ISERROR(VLOOKUP(A21,$U$7:$X$34,3,FALSE))=TRUE,"",VLOOKUP(A21,$U$7:$X$34,3,FALSE))</f>
      </c>
      <c r="D21" s="51"/>
      <c r="E21" s="111"/>
      <c r="F21" s="112"/>
      <c r="G21" s="53" t="str">
        <f aca="true" t="shared" si="9" ref="G21:G26">IF(C21="",A21,VLOOKUP(C21,$C$7:$G$16,5,FALSE))</f>
        <v>RR1</v>
      </c>
      <c r="H21" s="54"/>
      <c r="I21" s="55"/>
      <c r="J21" s="55"/>
      <c r="K21" s="55"/>
      <c r="L21" s="55"/>
      <c r="M21" s="113"/>
      <c r="N21" s="114"/>
      <c r="O21" s="115"/>
      <c r="P21" s="115"/>
      <c r="Q21" s="116"/>
      <c r="R21" s="57"/>
      <c r="S21" s="245"/>
      <c r="T21" s="245"/>
      <c r="U21" s="58" t="str">
        <f aca="true" t="shared" si="10" ref="U21:U26">CONCATENATE($U$20,$S21)</f>
        <v>SF</v>
      </c>
      <c r="V21" s="59">
        <f aca="true" t="shared" si="11" ref="V21:V34">IF(S21="","",G21)</f>
      </c>
      <c r="W21" s="60">
        <f aca="true" t="shared" si="12" ref="W21:W34">C21</f>
      </c>
      <c r="X21" s="61">
        <f aca="true" t="shared" si="13" ref="X21:X34">F21</f>
        <v>0</v>
      </c>
      <c r="Y21" s="16"/>
      <c r="Z21" s="4"/>
    </row>
    <row r="22" spans="1:26" ht="26.25" customHeight="1">
      <c r="A22" s="117" t="s">
        <v>83</v>
      </c>
      <c r="B22" s="118"/>
      <c r="C22" s="68">
        <f t="shared" si="8"/>
      </c>
      <c r="D22" s="69"/>
      <c r="E22" s="119"/>
      <c r="F22" s="120"/>
      <c r="G22" s="71" t="str">
        <f t="shared" si="9"/>
        <v>RR2</v>
      </c>
      <c r="H22" s="72"/>
      <c r="I22" s="73"/>
      <c r="J22" s="74"/>
      <c r="K22" s="74"/>
      <c r="L22" s="74"/>
      <c r="M22" s="121"/>
      <c r="N22" s="122"/>
      <c r="O22" s="123"/>
      <c r="P22" s="123"/>
      <c r="Q22" s="124"/>
      <c r="R22" s="76"/>
      <c r="S22" s="239"/>
      <c r="T22" s="239"/>
      <c r="U22" s="77" t="str">
        <f t="shared" si="10"/>
        <v>SF</v>
      </c>
      <c r="V22" s="78">
        <f t="shared" si="11"/>
      </c>
      <c r="W22" s="79">
        <f t="shared" si="12"/>
      </c>
      <c r="X22" s="80">
        <f t="shared" si="13"/>
        <v>0</v>
      </c>
      <c r="Y22" s="16"/>
      <c r="Z22" s="4"/>
    </row>
    <row r="23" spans="1:26" ht="26.25" customHeight="1">
      <c r="A23" s="117" t="s">
        <v>84</v>
      </c>
      <c r="B23" s="118"/>
      <c r="C23" s="68">
        <f t="shared" si="8"/>
      </c>
      <c r="D23" s="69"/>
      <c r="E23" s="119"/>
      <c r="F23" s="120"/>
      <c r="G23" s="71" t="str">
        <f t="shared" si="9"/>
        <v>RR3</v>
      </c>
      <c r="H23" s="72"/>
      <c r="I23" s="74"/>
      <c r="J23" s="73"/>
      <c r="K23" s="74"/>
      <c r="L23" s="74"/>
      <c r="M23" s="121"/>
      <c r="N23" s="122"/>
      <c r="O23" s="123"/>
      <c r="P23" s="123"/>
      <c r="Q23" s="124"/>
      <c r="R23" s="76"/>
      <c r="S23" s="239"/>
      <c r="T23" s="239"/>
      <c r="U23" s="77" t="str">
        <f t="shared" si="10"/>
        <v>SF</v>
      </c>
      <c r="V23" s="78">
        <f t="shared" si="11"/>
      </c>
      <c r="W23" s="79">
        <f t="shared" si="12"/>
      </c>
      <c r="X23" s="80">
        <f t="shared" si="13"/>
        <v>0</v>
      </c>
      <c r="Y23" s="16"/>
      <c r="Z23" s="4"/>
    </row>
    <row r="24" spans="1:26" ht="26.25" customHeight="1">
      <c r="A24" s="117" t="s">
        <v>85</v>
      </c>
      <c r="B24" s="118"/>
      <c r="C24" s="68">
        <f t="shared" si="8"/>
      </c>
      <c r="D24" s="69"/>
      <c r="E24" s="119"/>
      <c r="F24" s="120"/>
      <c r="G24" s="71" t="str">
        <f t="shared" si="9"/>
        <v>RR4</v>
      </c>
      <c r="H24" s="72"/>
      <c r="I24" s="74"/>
      <c r="J24" s="74"/>
      <c r="K24" s="73"/>
      <c r="L24" s="74"/>
      <c r="M24" s="121"/>
      <c r="N24" s="122"/>
      <c r="O24" s="123"/>
      <c r="P24" s="123"/>
      <c r="Q24" s="124"/>
      <c r="R24" s="76"/>
      <c r="S24" s="239"/>
      <c r="T24" s="239"/>
      <c r="U24" s="77" t="str">
        <f t="shared" si="10"/>
        <v>SF</v>
      </c>
      <c r="V24" s="78">
        <f t="shared" si="11"/>
      </c>
      <c r="W24" s="79">
        <f t="shared" si="12"/>
      </c>
      <c r="X24" s="80">
        <f t="shared" si="13"/>
        <v>0</v>
      </c>
      <c r="Y24" s="16"/>
      <c r="Z24" s="4"/>
    </row>
    <row r="25" spans="1:25" ht="26.25" customHeight="1">
      <c r="A25" s="117" t="s">
        <v>86</v>
      </c>
      <c r="B25" s="118"/>
      <c r="C25" s="68">
        <f t="shared" si="8"/>
      </c>
      <c r="D25" s="69"/>
      <c r="E25" s="119"/>
      <c r="F25" s="120"/>
      <c r="G25" s="71" t="str">
        <f t="shared" si="9"/>
        <v>RR5</v>
      </c>
      <c r="H25" s="72"/>
      <c r="I25" s="74"/>
      <c r="J25" s="74"/>
      <c r="K25" s="74"/>
      <c r="L25" s="73"/>
      <c r="M25" s="121"/>
      <c r="N25" s="122"/>
      <c r="O25" s="123"/>
      <c r="P25" s="123"/>
      <c r="Q25" s="124"/>
      <c r="R25" s="76"/>
      <c r="S25" s="239"/>
      <c r="T25" s="239"/>
      <c r="U25" s="77" t="str">
        <f t="shared" si="10"/>
        <v>SF</v>
      </c>
      <c r="V25" s="78">
        <f t="shared" si="11"/>
      </c>
      <c r="W25" s="79">
        <f t="shared" si="12"/>
      </c>
      <c r="X25" s="80">
        <f t="shared" si="13"/>
        <v>0</v>
      </c>
      <c r="Y25" s="16"/>
    </row>
    <row r="26" spans="1:25" ht="26.25" customHeight="1">
      <c r="A26" s="125" t="s">
        <v>87</v>
      </c>
      <c r="B26" s="126"/>
      <c r="C26" s="84">
        <f t="shared" si="8"/>
      </c>
      <c r="D26" s="85"/>
      <c r="E26" s="127"/>
      <c r="F26" s="128"/>
      <c r="G26" s="87" t="str">
        <f t="shared" si="9"/>
        <v>RR6</v>
      </c>
      <c r="H26" s="88"/>
      <c r="I26" s="89"/>
      <c r="J26" s="89"/>
      <c r="K26" s="89"/>
      <c r="L26" s="89"/>
      <c r="M26" s="129"/>
      <c r="N26" s="130"/>
      <c r="O26" s="131"/>
      <c r="P26" s="131"/>
      <c r="Q26" s="132"/>
      <c r="R26" s="92"/>
      <c r="S26" s="240"/>
      <c r="T26" s="240"/>
      <c r="U26" s="133" t="str">
        <f t="shared" si="10"/>
        <v>SF</v>
      </c>
      <c r="V26" s="134">
        <f t="shared" si="11"/>
      </c>
      <c r="W26" s="135">
        <f t="shared" si="12"/>
      </c>
      <c r="X26" s="136">
        <f t="shared" si="13"/>
        <v>0</v>
      </c>
      <c r="Y26" s="16"/>
    </row>
    <row r="27" spans="1:25" ht="7.5" customHeight="1">
      <c r="A27" s="137"/>
      <c r="B27" s="137"/>
      <c r="C27" s="138"/>
      <c r="D27" s="138"/>
      <c r="E27" s="139"/>
      <c r="F27" s="140"/>
      <c r="G27" s="141"/>
      <c r="H27" s="142"/>
      <c r="I27" s="142"/>
      <c r="J27" s="142"/>
      <c r="K27" s="142"/>
      <c r="L27" s="142"/>
      <c r="M27" s="143"/>
      <c r="N27" s="142"/>
      <c r="O27" s="142"/>
      <c r="P27" s="142"/>
      <c r="Q27" s="142"/>
      <c r="R27" s="144"/>
      <c r="S27" s="145"/>
      <c r="T27" s="145"/>
      <c r="U27" s="146"/>
      <c r="V27" s="146"/>
      <c r="W27" s="147"/>
      <c r="X27" s="148"/>
      <c r="Y27" s="16"/>
    </row>
    <row r="28" spans="1:33" ht="26.25" customHeight="1">
      <c r="A28" s="11" t="s">
        <v>88</v>
      </c>
      <c r="B28" s="11"/>
      <c r="C28" s="4"/>
      <c r="D28" s="4"/>
      <c r="E28" s="95"/>
      <c r="F28" s="4"/>
      <c r="G28" s="4"/>
      <c r="L28" s="11"/>
      <c r="M28" s="11"/>
      <c r="N28" s="11"/>
      <c r="V28" s="4"/>
      <c r="Y28" s="16"/>
      <c r="AG28" s="4"/>
    </row>
    <row r="29" spans="1:26" ht="18" customHeight="1">
      <c r="A29" s="96" t="s">
        <v>5</v>
      </c>
      <c r="B29" s="97"/>
      <c r="C29" s="241" t="s">
        <v>7</v>
      </c>
      <c r="D29" s="241"/>
      <c r="E29" s="241"/>
      <c r="F29" s="97"/>
      <c r="G29" s="19" t="s">
        <v>7</v>
      </c>
      <c r="H29" s="20" t="str">
        <f>G31</f>
        <v>RR7</v>
      </c>
      <c r="I29" s="21" t="str">
        <f>G32</f>
        <v>RR8</v>
      </c>
      <c r="J29" s="21" t="str">
        <f>G33</f>
        <v>RR9</v>
      </c>
      <c r="K29" s="98" t="str">
        <f>G34</f>
        <v>RR10</v>
      </c>
      <c r="L29" s="99"/>
      <c r="M29" s="100"/>
      <c r="N29" s="100"/>
      <c r="O29" s="100"/>
      <c r="P29" s="100"/>
      <c r="Q29" s="101"/>
      <c r="R29" s="23" t="s">
        <v>9</v>
      </c>
      <c r="S29" s="242" t="s">
        <v>10</v>
      </c>
      <c r="T29" s="242"/>
      <c r="U29" s="24"/>
      <c r="V29" s="25" t="s">
        <v>7</v>
      </c>
      <c r="W29" s="26" t="s">
        <v>7</v>
      </c>
      <c r="X29" s="26" t="s">
        <v>11</v>
      </c>
      <c r="Y29" s="16"/>
      <c r="Z29" s="4"/>
    </row>
    <row r="30" spans="1:26" ht="18" customHeight="1">
      <c r="A30" s="102"/>
      <c r="B30" s="103"/>
      <c r="C30" s="243" t="s">
        <v>14</v>
      </c>
      <c r="D30" s="243"/>
      <c r="E30" s="243"/>
      <c r="F30" s="104"/>
      <c r="G30" s="34"/>
      <c r="H30" s="36"/>
      <c r="I30" s="37"/>
      <c r="J30" s="37"/>
      <c r="K30" s="105"/>
      <c r="L30" s="106"/>
      <c r="M30" s="107"/>
      <c r="N30" s="107"/>
      <c r="O30" s="107"/>
      <c r="P30" s="107"/>
      <c r="Q30" s="108"/>
      <c r="R30" s="39"/>
      <c r="S30" s="244" t="s">
        <v>89</v>
      </c>
      <c r="T30" s="244"/>
      <c r="U30" s="40" t="s">
        <v>90</v>
      </c>
      <c r="V30" s="41" t="s">
        <v>18</v>
      </c>
      <c r="W30" s="42" t="s">
        <v>14</v>
      </c>
      <c r="X30" s="42"/>
      <c r="Y30" s="16"/>
      <c r="Z30" s="4"/>
    </row>
    <row r="31" spans="1:25" ht="26.25" customHeight="1">
      <c r="A31" s="117" t="s">
        <v>91</v>
      </c>
      <c r="B31" s="118"/>
      <c r="C31" s="68">
        <f>IF(ISERROR(VLOOKUP(A31,$U$7:$X$34,3,FALSE))=TRUE,"",VLOOKUP(A31,$U$7:$X$34,3,FALSE))</f>
      </c>
      <c r="D31" s="69"/>
      <c r="E31" s="119"/>
      <c r="F31" s="120"/>
      <c r="G31" s="71" t="str">
        <f>IF(C31="",A31,VLOOKUP(C31,$C$7:$G$16,5,FALSE))</f>
        <v>RR7</v>
      </c>
      <c r="H31" s="73"/>
      <c r="I31" s="74"/>
      <c r="J31" s="74"/>
      <c r="K31" s="121"/>
      <c r="L31" s="122"/>
      <c r="M31" s="123"/>
      <c r="N31" s="149"/>
      <c r="O31" s="123"/>
      <c r="P31" s="123"/>
      <c r="Q31" s="124"/>
      <c r="R31" s="76"/>
      <c r="S31" s="239"/>
      <c r="T31" s="239"/>
      <c r="U31" s="77" t="str">
        <f>CONCATENATE($U$30,$S31)</f>
        <v>CR</v>
      </c>
      <c r="V31" s="78">
        <f t="shared" si="11"/>
      </c>
      <c r="W31" s="79">
        <f t="shared" si="12"/>
      </c>
      <c r="X31" s="80">
        <f t="shared" si="13"/>
        <v>0</v>
      </c>
      <c r="Y31" s="16"/>
    </row>
    <row r="32" spans="1:32" ht="26.25" customHeight="1">
      <c r="A32" s="117" t="s">
        <v>92</v>
      </c>
      <c r="B32" s="118"/>
      <c r="C32" s="68">
        <f>IF(ISERROR(VLOOKUP(A32,$U$7:$X$34,3,FALSE))=TRUE,"",VLOOKUP(A32,$U$7:$X$34,3,FALSE))</f>
      </c>
      <c r="D32" s="69"/>
      <c r="E32" s="119"/>
      <c r="F32" s="120"/>
      <c r="G32" s="71" t="str">
        <f>IF(C32="",A32,VLOOKUP(C32,$C$7:$G$16,5,FALSE))</f>
        <v>RR8</v>
      </c>
      <c r="H32" s="74"/>
      <c r="I32" s="73"/>
      <c r="J32" s="74"/>
      <c r="K32" s="121"/>
      <c r="L32" s="122"/>
      <c r="M32" s="123"/>
      <c r="N32" s="123"/>
      <c r="O32" s="149"/>
      <c r="P32" s="123"/>
      <c r="Q32" s="124"/>
      <c r="R32" s="76"/>
      <c r="S32" s="239"/>
      <c r="T32" s="239"/>
      <c r="U32" s="77" t="str">
        <f>CONCATENATE($U$30,$S32)</f>
        <v>CR</v>
      </c>
      <c r="V32" s="78">
        <f t="shared" si="11"/>
      </c>
      <c r="W32" s="79">
        <f t="shared" si="12"/>
      </c>
      <c r="X32" s="80">
        <f t="shared" si="13"/>
        <v>0</v>
      </c>
      <c r="Y32" s="16"/>
      <c r="AA32" s="1"/>
      <c r="AB32" s="1"/>
      <c r="AC32" s="1"/>
      <c r="AD32" s="1"/>
      <c r="AE32" s="1"/>
      <c r="AF32" s="1"/>
    </row>
    <row r="33" spans="1:25" ht="26.25" customHeight="1">
      <c r="A33" s="117" t="s">
        <v>93</v>
      </c>
      <c r="B33" s="118"/>
      <c r="C33" s="68">
        <f>IF(ISERROR(VLOOKUP(A33,$U$7:$X$34,3,FALSE))=TRUE,"",VLOOKUP(A33,$U$7:$X$34,3,FALSE))</f>
      </c>
      <c r="D33" s="69"/>
      <c r="E33" s="119"/>
      <c r="F33" s="120"/>
      <c r="G33" s="71" t="str">
        <f>IF(C33="",A33,VLOOKUP(C33,$C$7:$G$16,5,FALSE))</f>
        <v>RR9</v>
      </c>
      <c r="H33" s="74"/>
      <c r="I33" s="74"/>
      <c r="J33" s="82"/>
      <c r="K33" s="121"/>
      <c r="L33" s="122"/>
      <c r="M33" s="123"/>
      <c r="N33" s="123"/>
      <c r="O33" s="123"/>
      <c r="P33" s="123"/>
      <c r="Q33" s="124"/>
      <c r="R33" s="76"/>
      <c r="S33" s="239"/>
      <c r="T33" s="239"/>
      <c r="U33" s="77" t="str">
        <f>CONCATENATE($U$30,$S33)</f>
        <v>CR</v>
      </c>
      <c r="V33" s="78">
        <f t="shared" si="11"/>
      </c>
      <c r="W33" s="79">
        <f t="shared" si="12"/>
      </c>
      <c r="X33" s="80">
        <f t="shared" si="13"/>
        <v>0</v>
      </c>
      <c r="Y33" s="16"/>
    </row>
    <row r="34" spans="1:25" ht="26.25" customHeight="1">
      <c r="A34" s="125" t="s">
        <v>94</v>
      </c>
      <c r="B34" s="126"/>
      <c r="C34" s="84">
        <f>IF(ISERROR(VLOOKUP(A34,$U$7:$X$34,3,FALSE))=TRUE,"",VLOOKUP(A34,$U$7:$X$34,3,FALSE))</f>
      </c>
      <c r="D34" s="85"/>
      <c r="E34" s="127"/>
      <c r="F34" s="128"/>
      <c r="G34" s="87" t="str">
        <f>IF(C34="",A34,VLOOKUP(C34,$C$7:$G$16,5,FALSE))</f>
        <v>RR10</v>
      </c>
      <c r="H34" s="89"/>
      <c r="I34" s="89"/>
      <c r="J34" s="90"/>
      <c r="K34" s="129"/>
      <c r="L34" s="130"/>
      <c r="M34" s="131"/>
      <c r="N34" s="131"/>
      <c r="O34" s="131"/>
      <c r="P34" s="150"/>
      <c r="Q34" s="151"/>
      <c r="R34" s="92"/>
      <c r="S34" s="240"/>
      <c r="T34" s="240"/>
      <c r="U34" s="133" t="str">
        <f>CONCATENATE($U$30,$S34)</f>
        <v>CR</v>
      </c>
      <c r="V34" s="134">
        <f t="shared" si="11"/>
      </c>
      <c r="W34" s="152">
        <f t="shared" si="12"/>
      </c>
      <c r="X34" s="136">
        <f t="shared" si="13"/>
        <v>0</v>
      </c>
      <c r="Y34" s="16"/>
    </row>
    <row r="35" spans="1:25" ht="7.5" customHeight="1">
      <c r="A35" s="137"/>
      <c r="B35" s="137"/>
      <c r="C35" s="138"/>
      <c r="D35" s="138"/>
      <c r="E35" s="139"/>
      <c r="F35" s="140"/>
      <c r="G35" s="141"/>
      <c r="H35" s="142"/>
      <c r="I35" s="142"/>
      <c r="J35" s="142"/>
      <c r="K35" s="142"/>
      <c r="L35" s="142"/>
      <c r="M35" s="142"/>
      <c r="N35" s="142"/>
      <c r="O35" s="142"/>
      <c r="P35" s="143"/>
      <c r="Q35" s="143"/>
      <c r="R35" s="144"/>
      <c r="S35" s="145"/>
      <c r="T35" s="145"/>
      <c r="U35" s="146"/>
      <c r="V35" s="146"/>
      <c r="W35" s="153"/>
      <c r="X35" s="148"/>
      <c r="Y35" s="16"/>
    </row>
    <row r="36" spans="1:25" ht="26.25" customHeight="1">
      <c r="A36" s="11" t="s">
        <v>95</v>
      </c>
      <c r="B36" s="137"/>
      <c r="C36" s="138"/>
      <c r="D36" s="138"/>
      <c r="E36" s="139"/>
      <c r="F36" s="140"/>
      <c r="G36" s="141"/>
      <c r="H36" s="154">
        <v>1</v>
      </c>
      <c r="I36" s="154">
        <v>2</v>
      </c>
      <c r="J36" s="154">
        <v>3</v>
      </c>
      <c r="K36" s="154" t="s">
        <v>96</v>
      </c>
      <c r="L36" s="142"/>
      <c r="M36" s="142"/>
      <c r="N36" s="142"/>
      <c r="O36" s="142"/>
      <c r="P36" s="143"/>
      <c r="Q36" s="143"/>
      <c r="R36" s="144"/>
      <c r="S36" s="145"/>
      <c r="T36" s="145"/>
      <c r="U36" s="146" t="s">
        <v>97</v>
      </c>
      <c r="V36" s="146"/>
      <c r="W36" s="153"/>
      <c r="X36" s="148"/>
      <c r="Y36" s="16"/>
    </row>
    <row r="37" spans="1:25" ht="26.25" customHeight="1">
      <c r="A37" s="109" t="s">
        <v>98</v>
      </c>
      <c r="B37" s="110"/>
      <c r="C37" s="50">
        <f>IF(ISERROR(VLOOKUP(A37,$U$7:$X$34,3,FALSE))=TRUE,"",VLOOKUP(A37,$U$7:$X$34,3,FALSE))</f>
      </c>
      <c r="D37" s="51"/>
      <c r="E37" s="111"/>
      <c r="F37" s="112"/>
      <c r="G37" s="53" t="str">
        <f>IF(C37="",A37,VLOOKUP(C37,$C$7:$G$16,5,FALSE))</f>
        <v>SF1</v>
      </c>
      <c r="H37" s="155"/>
      <c r="I37" s="55"/>
      <c r="J37" s="113"/>
      <c r="K37" s="156"/>
      <c r="L37" s="238"/>
      <c r="M37" s="238"/>
      <c r="N37" s="141"/>
      <c r="O37" s="157"/>
      <c r="P37" s="158"/>
      <c r="Q37" s="158"/>
      <c r="R37" s="138"/>
      <c r="S37" s="138"/>
      <c r="T37" s="157"/>
      <c r="U37" s="159" t="str">
        <f>CONCATENATE($U$36,$K37)</f>
        <v>F</v>
      </c>
      <c r="V37" s="78">
        <f>IF(K37="","",G37)</f>
      </c>
      <c r="W37" s="79">
        <f>C37</f>
      </c>
      <c r="X37" s="80">
        <f>F37</f>
        <v>0</v>
      </c>
      <c r="Y37" s="16"/>
    </row>
    <row r="38" spans="1:25" ht="26.25" customHeight="1">
      <c r="A38" s="125" t="s">
        <v>99</v>
      </c>
      <c r="B38" s="126"/>
      <c r="C38" s="84">
        <f>IF(ISERROR(VLOOKUP(A38,$U$7:$X$34,3,FALSE))=TRUE,"",VLOOKUP(A38,$U$7:$X$34,3,FALSE))</f>
      </c>
      <c r="D38" s="85"/>
      <c r="E38" s="127"/>
      <c r="F38" s="128"/>
      <c r="G38" s="87" t="str">
        <f>IF(C38="",A38,VLOOKUP(C38,$C$7:$G$16,5,FALSE))</f>
        <v>SF2</v>
      </c>
      <c r="H38" s="88"/>
      <c r="I38" s="90"/>
      <c r="J38" s="160"/>
      <c r="K38" s="161"/>
      <c r="L38" s="237"/>
      <c r="M38" s="237"/>
      <c r="N38" s="141"/>
      <c r="O38" s="157"/>
      <c r="P38" s="158"/>
      <c r="Q38" s="158"/>
      <c r="R38" s="138"/>
      <c r="S38" s="138"/>
      <c r="T38" s="157"/>
      <c r="U38" s="78" t="str">
        <f>CONCATENATE($U$36,$K38)</f>
        <v>F</v>
      </c>
      <c r="V38" s="78">
        <f>IF(K38="","",G38)</f>
      </c>
      <c r="W38" s="79">
        <f>C38</f>
      </c>
      <c r="X38" s="80">
        <f>F38</f>
        <v>0</v>
      </c>
      <c r="Y38" s="16"/>
    </row>
    <row r="39" spans="1:25" ht="26.25" customHeight="1">
      <c r="A39" s="163"/>
      <c r="B39" s="164"/>
      <c r="C39" s="164"/>
      <c r="D39" s="165"/>
      <c r="E39" s="165"/>
      <c r="F39" s="165"/>
      <c r="G39" s="166"/>
      <c r="H39" s="167"/>
      <c r="I39" s="6"/>
      <c r="K39" s="163"/>
      <c r="L39" s="164"/>
      <c r="M39" s="164"/>
      <c r="N39" s="165"/>
      <c r="O39" s="166"/>
      <c r="P39" s="168"/>
      <c r="Q39" s="168"/>
      <c r="R39" s="169"/>
      <c r="S39" s="169"/>
      <c r="T39" s="170"/>
      <c r="U39" s="170"/>
      <c r="V39" s="164"/>
      <c r="Y39" s="16"/>
    </row>
    <row r="40" spans="1:25" ht="26.25" customHeight="1">
      <c r="A40" s="162"/>
      <c r="B40" s="237"/>
      <c r="C40" s="237"/>
      <c r="D40" s="171"/>
      <c r="E40" s="139"/>
      <c r="F40" s="138"/>
      <c r="G40" s="157"/>
      <c r="H40" s="172"/>
      <c r="I40" s="6"/>
      <c r="J40" s="1"/>
      <c r="K40" s="162"/>
      <c r="L40" s="238"/>
      <c r="M40" s="238"/>
      <c r="N40" s="141"/>
      <c r="O40" s="157"/>
      <c r="P40" s="158"/>
      <c r="Q40" s="158"/>
      <c r="R40" s="138"/>
      <c r="S40" s="138"/>
      <c r="T40" s="157"/>
      <c r="U40" s="157"/>
      <c r="V40" s="162"/>
      <c r="Y40" s="16"/>
    </row>
    <row r="41" spans="1:25" ht="26.25" customHeight="1">
      <c r="A41" s="162"/>
      <c r="B41" s="237"/>
      <c r="C41" s="237"/>
      <c r="D41" s="141"/>
      <c r="E41" s="139"/>
      <c r="F41" s="138"/>
      <c r="G41" s="157"/>
      <c r="H41" s="173"/>
      <c r="I41" s="6"/>
      <c r="J41" s="1"/>
      <c r="K41" s="162"/>
      <c r="L41" s="237"/>
      <c r="M41" s="237"/>
      <c r="N41" s="141"/>
      <c r="O41" s="157"/>
      <c r="P41" s="158"/>
      <c r="Q41" s="158"/>
      <c r="R41" s="138"/>
      <c r="S41" s="138"/>
      <c r="T41" s="157"/>
      <c r="U41" s="157"/>
      <c r="V41" s="162"/>
      <c r="Y41" s="16"/>
    </row>
    <row r="42" spans="1:25" ht="26.25" customHeight="1">
      <c r="A42" s="163"/>
      <c r="B42" s="164"/>
      <c r="C42" s="164"/>
      <c r="D42" s="169"/>
      <c r="E42" s="169"/>
      <c r="F42" s="169"/>
      <c r="G42" s="170"/>
      <c r="H42" s="173"/>
      <c r="I42" s="1"/>
      <c r="J42" s="1"/>
      <c r="K42" s="1"/>
      <c r="L42" s="163"/>
      <c r="M42" s="164"/>
      <c r="N42" s="164"/>
      <c r="O42" s="169"/>
      <c r="P42" s="170"/>
      <c r="Q42" s="170"/>
      <c r="R42" s="169"/>
      <c r="S42" s="169"/>
      <c r="T42" s="170"/>
      <c r="U42" s="170"/>
      <c r="V42" s="164"/>
      <c r="Y42" s="16"/>
    </row>
    <row r="43" spans="1:25" ht="26.25" customHeight="1">
      <c r="A43" s="162"/>
      <c r="B43" s="237"/>
      <c r="C43" s="237"/>
      <c r="D43" s="171"/>
      <c r="E43" s="139"/>
      <c r="F43" s="138"/>
      <c r="G43" s="157"/>
      <c r="H43" s="173"/>
      <c r="I43" s="1"/>
      <c r="J43" s="1"/>
      <c r="K43" s="1"/>
      <c r="L43" s="162"/>
      <c r="M43" s="237"/>
      <c r="N43" s="237"/>
      <c r="O43" s="174"/>
      <c r="P43" s="157"/>
      <c r="Q43" s="157"/>
      <c r="R43" s="138"/>
      <c r="S43" s="138"/>
      <c r="T43" s="157"/>
      <c r="U43" s="157"/>
      <c r="V43" s="162"/>
      <c r="Y43" s="16"/>
    </row>
    <row r="44" spans="1:25" ht="26.25" customHeight="1">
      <c r="A44" s="162"/>
      <c r="B44" s="237"/>
      <c r="C44" s="237"/>
      <c r="D44" s="141"/>
      <c r="E44" s="139"/>
      <c r="F44" s="138"/>
      <c r="G44" s="157"/>
      <c r="H44" s="173"/>
      <c r="I44" s="1"/>
      <c r="J44" s="1"/>
      <c r="K44" s="1"/>
      <c r="L44" s="162"/>
      <c r="M44" s="237"/>
      <c r="N44" s="237"/>
      <c r="O44" s="138"/>
      <c r="P44" s="157"/>
      <c r="Q44" s="157"/>
      <c r="R44" s="138"/>
      <c r="S44" s="138"/>
      <c r="T44" s="157"/>
      <c r="U44" s="157"/>
      <c r="V44" s="162"/>
      <c r="Y44" s="16"/>
    </row>
    <row r="45" spans="12:22" ht="26.25" customHeight="1">
      <c r="L45" s="1"/>
      <c r="M45" s="1"/>
      <c r="T45" s="1"/>
      <c r="U45" s="1"/>
      <c r="V45" s="1"/>
    </row>
    <row r="46" spans="12:22" ht="15">
      <c r="L46" s="1"/>
      <c r="M46" s="1"/>
      <c r="T46" s="1"/>
      <c r="U46" s="1"/>
      <c r="V46" s="1"/>
    </row>
    <row r="47" spans="12:22" ht="15">
      <c r="L47" s="1"/>
      <c r="M47" s="1"/>
      <c r="T47" s="1"/>
      <c r="U47" s="1"/>
      <c r="V47" s="1"/>
    </row>
    <row r="48" spans="12:22" ht="15">
      <c r="L48" s="1"/>
      <c r="M48" s="1"/>
      <c r="T48" s="1"/>
      <c r="U48" s="1"/>
      <c r="V48" s="1"/>
    </row>
    <row r="49" spans="12:22" ht="15">
      <c r="L49" s="1"/>
      <c r="M49" s="1"/>
      <c r="T49" s="1"/>
      <c r="U49" s="1"/>
      <c r="V49" s="1"/>
    </row>
    <row r="50" spans="12:22" ht="15">
      <c r="L50" s="1"/>
      <c r="M50" s="1"/>
      <c r="T50" s="1"/>
      <c r="U50" s="1"/>
      <c r="V50" s="1"/>
    </row>
  </sheetData>
  <sheetProtection selectLockedCells="1" selectUnlockedCells="1"/>
  <mergeCells count="43">
    <mergeCell ref="AE1:AF1"/>
    <mergeCell ref="C5:E5"/>
    <mergeCell ref="S5:T5"/>
    <mergeCell ref="C6:E6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C19:E19"/>
    <mergeCell ref="S19:T19"/>
    <mergeCell ref="C20:E20"/>
    <mergeCell ref="S20:T20"/>
    <mergeCell ref="S21:T21"/>
    <mergeCell ref="S22:T22"/>
    <mergeCell ref="S23:T23"/>
    <mergeCell ref="S24:T24"/>
    <mergeCell ref="S25:T25"/>
    <mergeCell ref="S26:T26"/>
    <mergeCell ref="C29:E29"/>
    <mergeCell ref="S29:T29"/>
    <mergeCell ref="C30:E30"/>
    <mergeCell ref="S30:T30"/>
    <mergeCell ref="S31:T31"/>
    <mergeCell ref="S32:T32"/>
    <mergeCell ref="S33:T33"/>
    <mergeCell ref="S34:T34"/>
    <mergeCell ref="L37:M37"/>
    <mergeCell ref="L38:M38"/>
    <mergeCell ref="B40:C40"/>
    <mergeCell ref="L40:M40"/>
    <mergeCell ref="B44:C44"/>
    <mergeCell ref="M44:N44"/>
    <mergeCell ref="B41:C41"/>
    <mergeCell ref="L41:M41"/>
    <mergeCell ref="B43:C43"/>
    <mergeCell ref="M43:N43"/>
  </mergeCells>
  <printOptions horizont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0"/>
  <sheetViews>
    <sheetView showGridLines="0" showZeros="0" zoomScale="80" zoomScaleNormal="80" zoomScaleSheetLayoutView="40" workbookViewId="0" topLeftCell="A1">
      <selection activeCell="U9" sqref="U9"/>
    </sheetView>
  </sheetViews>
  <sheetFormatPr defaultColWidth="9.00390625" defaultRowHeight="5.25" customHeight="1"/>
  <cols>
    <col min="1" max="1" width="2.625" style="175" customWidth="1"/>
    <col min="2" max="2" width="15.625" style="176" customWidth="1"/>
    <col min="3" max="3" width="7.125" style="176" customWidth="1"/>
    <col min="4" max="4" width="4.125" style="176" customWidth="1"/>
    <col min="5" max="6" width="7.125" style="176" customWidth="1"/>
    <col min="7" max="7" width="4.125" style="176" customWidth="1"/>
    <col min="8" max="9" width="7.125" style="176" customWidth="1"/>
    <col min="10" max="10" width="4.125" style="176" customWidth="1"/>
    <col min="11" max="12" width="7.125" style="176" customWidth="1"/>
    <col min="13" max="13" width="4.125" style="176" customWidth="1"/>
    <col min="14" max="15" width="7.125" style="176" customWidth="1"/>
    <col min="16" max="16" width="4.125" style="176" customWidth="1"/>
    <col min="17" max="17" width="7.125" style="176" customWidth="1"/>
    <col min="18" max="18" width="7.125" style="175" customWidth="1"/>
    <col min="19" max="19" width="4.125" style="175" customWidth="1"/>
    <col min="20" max="21" width="7.125" style="175" customWidth="1"/>
    <col min="22" max="22" width="4.125" style="175" customWidth="1"/>
    <col min="23" max="24" width="7.125" style="175" customWidth="1"/>
    <col min="25" max="25" width="4.125" style="175" customWidth="1"/>
    <col min="26" max="26" width="7.125" style="175" customWidth="1"/>
    <col min="27" max="16384" width="9.00390625" style="175" customWidth="1"/>
  </cols>
  <sheetData>
    <row r="1" spans="2:17" ht="20.25" customHeight="1"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</row>
    <row r="2" spans="2:20" ht="20.25" customHeight="1">
      <c r="B2" s="177" t="str">
        <f>Result!A1</f>
        <v>2010 All Japan Yacht Match-Race Championship in Hayama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8"/>
      <c r="P2" s="179" t="s">
        <v>100</v>
      </c>
      <c r="Q2" s="180"/>
      <c r="R2" s="181"/>
      <c r="S2" s="182"/>
      <c r="T2" s="182"/>
    </row>
    <row r="3" spans="2:17" ht="20.25" customHeight="1">
      <c r="B3" s="177"/>
      <c r="C3" s="175"/>
      <c r="D3" s="175"/>
      <c r="E3" s="175"/>
      <c r="F3" s="177"/>
      <c r="G3" s="175"/>
      <c r="H3" s="175"/>
      <c r="I3" s="175"/>
      <c r="J3" s="175"/>
      <c r="K3" s="175"/>
      <c r="L3" s="175"/>
      <c r="M3" s="175"/>
      <c r="N3" s="183" t="str">
        <f>Result!S2</f>
        <v>20-23 November 2010 　ISAF Grade3   JYMA egF=2.0</v>
      </c>
      <c r="O3" s="175"/>
      <c r="P3" s="175"/>
      <c r="Q3" s="183"/>
    </row>
    <row r="4" spans="1:23" ht="22.5" customHeight="1">
      <c r="A4" s="184"/>
      <c r="B4" s="185" t="str">
        <f>Number!B4</f>
        <v>[STAGE 1]  </v>
      </c>
      <c r="C4" s="184" t="str">
        <f>Number!C4</f>
        <v>Qualifying Round Robin</v>
      </c>
      <c r="U4" s="184"/>
      <c r="V4" s="9"/>
      <c r="W4" s="9"/>
    </row>
    <row r="5" spans="2:17" ht="20.25" customHeight="1">
      <c r="B5" s="186">
        <f>IF(Number!B5="","",Number!B5)</f>
      </c>
      <c r="C5" s="187" t="str">
        <f>IF(Number!C5="","",Number!C5)</f>
        <v>no.</v>
      </c>
      <c r="D5" s="188">
        <f>IF(Number!D5="","",Number!D5)</f>
        <v>1</v>
      </c>
      <c r="E5" s="189" t="str">
        <f>IF(Number!E5="","",Number!E5)</f>
        <v>flight</v>
      </c>
      <c r="F5" s="187" t="str">
        <f>IF(Number!F5="","",Number!F5)</f>
        <v>no.</v>
      </c>
      <c r="G5" s="188">
        <f>IF(Number!G5="","",Number!G5)</f>
        <v>2</v>
      </c>
      <c r="H5" s="189" t="str">
        <f>IF(Number!H5="","",Number!H5)</f>
        <v>flight</v>
      </c>
      <c r="I5" s="187" t="str">
        <f>IF(Number!I5="","",Number!I5)</f>
        <v>no.</v>
      </c>
      <c r="J5" s="188">
        <f>IF(Number!J5="","",Number!J5)</f>
        <v>3</v>
      </c>
      <c r="K5" s="189" t="str">
        <f>IF(Number!K5="","",Number!K5)</f>
        <v>flight</v>
      </c>
      <c r="L5" s="187" t="str">
        <f>IF(Number!L5="","",Number!L5)</f>
        <v>no.</v>
      </c>
      <c r="M5" s="188">
        <f>IF(Number!M5="","",Number!M5)</f>
        <v>4</v>
      </c>
      <c r="N5" s="189" t="str">
        <f>IF(Number!N5="","",Number!N5)</f>
        <v>flight</v>
      </c>
      <c r="O5" s="187" t="str">
        <f>IF(Number!O5="","",Number!O5)</f>
        <v>no.</v>
      </c>
      <c r="P5" s="188">
        <f>IF(Number!P5="","",Number!P5)</f>
        <v>5</v>
      </c>
      <c r="Q5" s="189" t="str">
        <f>IF(Number!Q5="","",Number!Q5)</f>
        <v>flight</v>
      </c>
    </row>
    <row r="6" spans="2:17" ht="20.25" customHeight="1">
      <c r="B6" s="190" t="str">
        <f>IF(Number!B6="","",Number!B6)</f>
        <v>no.1 match</v>
      </c>
      <c r="C6" s="191" t="str">
        <f>IF(Number!C6="","",VLOOKUP(Number!C6,Result!$A$7:$G$16,Number!$Q$3,FALSE))</f>
        <v>Tos</v>
      </c>
      <c r="D6" s="192" t="str">
        <f>IF(Number!D6="","",Number!D6)</f>
        <v>－</v>
      </c>
      <c r="E6" s="193" t="str">
        <f>IF(Number!E6="","",VLOOKUP(Number!E6,Result!$A$7:$G$16,Number!$Q$3,FALSE))</f>
        <v>Mai</v>
      </c>
      <c r="F6" s="191" t="str">
        <f>IF(Number!F6="","",VLOOKUP(Number!F6,Result!$A$7:$G$16,Number!$Q$3,FALSE))</f>
        <v>Shu</v>
      </c>
      <c r="G6" s="192" t="str">
        <f>IF(Number!G6="","",Number!G6)</f>
        <v>－</v>
      </c>
      <c r="H6" s="193" t="str">
        <f>IF(Number!H6="","",VLOOKUP(Number!H6,Result!$A$7:$G$16,Number!$Q$3,FALSE))</f>
        <v>Mai</v>
      </c>
      <c r="I6" s="194" t="str">
        <f>IF(Number!I6="","",VLOOKUP(Number!I6,Result!$A$7:$G$16,Number!$Q$3,FALSE))</f>
        <v>Mar</v>
      </c>
      <c r="J6" s="192" t="str">
        <f>IF(Number!J6="","",Number!J6)</f>
        <v>－</v>
      </c>
      <c r="K6" s="195" t="str">
        <f>IF(Number!K6="","",VLOOKUP(Number!K6,Result!$A$7:$G$16,Number!$Q$3,FALSE))</f>
        <v>Mai</v>
      </c>
      <c r="L6" s="194" t="str">
        <f>IF(Number!L6="","",VLOOKUP(Number!L6,Result!$A$7:$G$16,Number!$Q$3,FALSE))</f>
        <v>Shu</v>
      </c>
      <c r="M6" s="192" t="str">
        <f>IF(Number!M6="","",Number!M6)</f>
        <v>－</v>
      </c>
      <c r="N6" s="193" t="str">
        <f>IF(Number!N6="","",VLOOKUP(Number!N6,Result!$A$7:$G$16,Number!$Q$3,FALSE))</f>
        <v>Ura</v>
      </c>
      <c r="O6" s="194" t="str">
        <f>IF(Number!O6="","",VLOOKUP(Number!O6,Result!$A$7:$G$16,Number!$Q$3,FALSE))</f>
        <v>Umi</v>
      </c>
      <c r="P6" s="192" t="str">
        <f>IF(Number!P6="","",Number!P6)</f>
        <v>－</v>
      </c>
      <c r="Q6" s="193" t="str">
        <f>IF(Number!Q6="","",VLOOKUP(Number!Q6,Result!$A$7:$G$16,Number!$Q$3,FALSE))</f>
        <v>Nat</v>
      </c>
    </row>
    <row r="7" spans="2:17" ht="20.25" customHeight="1">
      <c r="B7" s="196">
        <f>IF(Number!B7="","",Number!B7)</f>
      </c>
      <c r="C7" s="251" t="s">
        <v>121</v>
      </c>
      <c r="D7" s="198"/>
      <c r="E7" s="236" t="s">
        <v>120</v>
      </c>
      <c r="F7" s="251"/>
      <c r="G7" s="222" t="s">
        <v>123</v>
      </c>
      <c r="H7" s="236"/>
      <c r="I7" s="251" t="s">
        <v>121</v>
      </c>
      <c r="J7" s="198"/>
      <c r="K7" s="236" t="s">
        <v>120</v>
      </c>
      <c r="L7" s="251" t="s">
        <v>120</v>
      </c>
      <c r="M7" s="198"/>
      <c r="N7" s="236" t="s">
        <v>121</v>
      </c>
      <c r="O7" s="251" t="s">
        <v>121</v>
      </c>
      <c r="P7" s="198"/>
      <c r="Q7" s="236" t="s">
        <v>120</v>
      </c>
    </row>
    <row r="8" spans="2:17" ht="20.25" customHeight="1">
      <c r="B8" s="200" t="str">
        <f>IF(Number!B8="","",Number!B8)</f>
        <v>no.2 match</v>
      </c>
      <c r="C8" s="191" t="str">
        <f>IF(Number!C8="","",VLOOKUP(Number!C8,Result!$A$7:$G$16,Number!$Q$3,FALSE))</f>
        <v>Yuk</v>
      </c>
      <c r="D8" s="192" t="str">
        <f>IF(Number!D8="","",Number!D8)</f>
        <v>－</v>
      </c>
      <c r="E8" s="193" t="str">
        <f>IF(Number!E8="","",VLOOKUP(Number!E8,Result!$A$7:$G$16,Number!$Q$3,FALSE))</f>
        <v>Shu</v>
      </c>
      <c r="F8" s="191" t="str">
        <f>IF(Number!F8="","",VLOOKUP(Number!F8,Result!$A$7:$G$16,Number!$Q$3,FALSE))</f>
        <v>Eii</v>
      </c>
      <c r="G8" s="192" t="str">
        <f>IF(Number!G8="","",Number!G8)</f>
        <v>－</v>
      </c>
      <c r="H8" s="193" t="str">
        <f>IF(Number!H8="","",VLOOKUP(Number!H8,Result!$A$7:$G$16,Number!$Q$3,FALSE))</f>
        <v>Tos</v>
      </c>
      <c r="I8" s="194" t="str">
        <f>IF(Number!I8="","",VLOOKUP(Number!I8,Result!$A$7:$G$16,Number!$Q$3,FALSE))</f>
        <v>Yuk</v>
      </c>
      <c r="J8" s="201" t="str">
        <f>IF(Number!J8="","",Number!J8)</f>
        <v>－</v>
      </c>
      <c r="K8" s="195" t="str">
        <f>IF(Number!K8="","",VLOOKUP(Number!K8,Result!$A$7:$G$16,Number!$Q$3,FALSE))</f>
        <v>Tos</v>
      </c>
      <c r="L8" s="191" t="str">
        <f>IF(Number!L8="","",VLOOKUP(Number!L8,Result!$A$7:$G$16,Number!$Q$3,FALSE))</f>
        <v>Kos</v>
      </c>
      <c r="M8" s="192" t="str">
        <f>IF(Number!M8="","",Number!M8)</f>
        <v>－</v>
      </c>
      <c r="N8" s="193" t="str">
        <f>IF(Number!N8="","",VLOOKUP(Number!N8,Result!$A$7:$G$16,Number!$Q$3,FALSE))</f>
        <v>Nat</v>
      </c>
      <c r="O8" s="194" t="str">
        <f>IF(Number!O8="","",VLOOKUP(Number!O8,Result!$A$7:$G$16,Number!$Q$3,FALSE))</f>
        <v>Mai</v>
      </c>
      <c r="P8" s="201" t="str">
        <f>IF(Number!P8="","",Number!P8)</f>
        <v>－</v>
      </c>
      <c r="Q8" s="195" t="str">
        <f>IF(Number!Q8="","",VLOOKUP(Number!Q8,Result!$A$7:$G$16,Number!$Q$3,FALSE))</f>
        <v>Eii</v>
      </c>
    </row>
    <row r="9" spans="2:17" ht="20.25" customHeight="1">
      <c r="B9" s="196">
        <f>IF(Number!B9="","",Number!B9)</f>
      </c>
      <c r="C9" s="251" t="s">
        <v>120</v>
      </c>
      <c r="D9" s="198"/>
      <c r="E9" s="236" t="s">
        <v>121</v>
      </c>
      <c r="F9" s="251" t="s">
        <v>120</v>
      </c>
      <c r="G9" s="198"/>
      <c r="H9" s="236" t="s">
        <v>121</v>
      </c>
      <c r="I9" s="251" t="s">
        <v>120</v>
      </c>
      <c r="J9" s="198"/>
      <c r="K9" s="236" t="s">
        <v>121</v>
      </c>
      <c r="L9" s="251" t="s">
        <v>121</v>
      </c>
      <c r="M9" s="198"/>
      <c r="N9" s="236" t="s">
        <v>120</v>
      </c>
      <c r="O9" s="251" t="s">
        <v>121</v>
      </c>
      <c r="P9" s="198"/>
      <c r="Q9" s="236" t="s">
        <v>120</v>
      </c>
    </row>
    <row r="10" spans="2:17" ht="20.25" customHeight="1">
      <c r="B10" s="200" t="str">
        <f>IF(Number!B10="","",Number!B10)</f>
        <v>no.3 match</v>
      </c>
      <c r="C10" s="202" t="str">
        <f>IF(Number!C10="","",VLOOKUP(Number!C10,Result!$A$7:$G$16,Number!$Q$3,FALSE))</f>
        <v>Eii</v>
      </c>
      <c r="D10" s="201" t="str">
        <f>IF(Number!D10="","",Number!D10)</f>
        <v>－</v>
      </c>
      <c r="E10" s="203" t="str">
        <f>IF(Number!E10="","",VLOOKUP(Number!E10,Result!$A$7:$G$16,Number!$Q$3,FALSE))</f>
        <v>Mar</v>
      </c>
      <c r="F10" s="202" t="str">
        <f>IF(Number!F10="","",VLOOKUP(Number!F10,Result!$A$7:$G$16,Number!$Q$3,FALSE))</f>
        <v>Yuk</v>
      </c>
      <c r="G10" s="201" t="str">
        <f>IF(Number!G10="","",Number!G10)</f>
        <v>－</v>
      </c>
      <c r="H10" s="203" t="str">
        <f>IF(Number!H10="","",VLOOKUP(Number!H10,Result!$A$7:$G$16,Number!$Q$3,FALSE))</f>
        <v>Mar</v>
      </c>
      <c r="I10" s="202" t="str">
        <f>IF(Number!I10="","",VLOOKUP(Number!I10,Result!$A$7:$G$16,Number!$Q$3,FALSE))</f>
        <v>Eii</v>
      </c>
      <c r="J10" s="201" t="str">
        <f>IF(Number!J10="","",Number!J10)</f>
        <v>－</v>
      </c>
      <c r="K10" s="203" t="str">
        <f>IF(Number!K10="","",VLOOKUP(Number!K10,Result!$A$7:$G$16,Number!$Q$3,FALSE))</f>
        <v>Shu</v>
      </c>
      <c r="L10" s="191" t="str">
        <f>IF(Number!L10="","",VLOOKUP(Number!L10,Result!$A$7:$G$16,Number!$Q$3,FALSE))</f>
        <v>Umi</v>
      </c>
      <c r="M10" s="192" t="str">
        <f>IF(Number!M10="","",Number!M10)</f>
        <v>－</v>
      </c>
      <c r="N10" s="193" t="str">
        <f>IF(Number!N10="","",VLOOKUP(Number!N10,Result!$A$7:$G$16,Number!$Q$3,FALSE))</f>
        <v>Eii</v>
      </c>
      <c r="O10" s="191" t="str">
        <f>IF(Number!O10="","",VLOOKUP(Number!O10,Result!$A$7:$G$16,Number!$Q$3,FALSE))</f>
        <v>Kos</v>
      </c>
      <c r="P10" s="192" t="str">
        <f>IF(Number!P10="","",Number!P10)</f>
        <v>－</v>
      </c>
      <c r="Q10" s="193" t="str">
        <f>IF(Number!Q10="","",VLOOKUP(Number!Q10,Result!$A$7:$G$16,Number!$Q$3,FALSE))</f>
        <v>Ura</v>
      </c>
    </row>
    <row r="11" spans="2:17" ht="20.25" customHeight="1">
      <c r="B11" s="196">
        <f>IF(Number!B11="","",Number!B11)</f>
      </c>
      <c r="C11" s="251" t="s">
        <v>120</v>
      </c>
      <c r="D11" s="198"/>
      <c r="E11" s="236" t="s">
        <v>121</v>
      </c>
      <c r="F11" s="251" t="s">
        <v>120</v>
      </c>
      <c r="G11" s="198"/>
      <c r="H11" s="236" t="s">
        <v>121</v>
      </c>
      <c r="I11" s="251" t="s">
        <v>120</v>
      </c>
      <c r="J11" s="198"/>
      <c r="K11" s="236" t="s">
        <v>121</v>
      </c>
      <c r="L11" s="251" t="s">
        <v>121</v>
      </c>
      <c r="M11" s="198"/>
      <c r="N11" s="236" t="s">
        <v>120</v>
      </c>
      <c r="O11" s="251" t="s">
        <v>121</v>
      </c>
      <c r="P11" s="198"/>
      <c r="Q11" s="236" t="s">
        <v>120</v>
      </c>
    </row>
    <row r="12" spans="2:17" ht="20.25" customHeight="1">
      <c r="B12" s="204" t="str">
        <f>IF(Number!B12="","",Number!B12)</f>
        <v>Waiting boat</v>
      </c>
      <c r="C12" s="205" t="str">
        <f>IF(Number!C12="","",VLOOKUP(Number!C12,Result!$A$7:$G$16,Number!$Q$3,FALSE))</f>
        <v>Nat</v>
      </c>
      <c r="D12" s="201">
        <f>IF(Number!D12="","",Number!D12)</f>
      </c>
      <c r="E12" s="206">
        <f>IF(Number!E12="","","("&amp;(VLOOKUP(Number!E12,Result!$A$7:$G$16,Number!$Q$3,FALSE))&amp;")")</f>
      </c>
      <c r="F12" s="205" t="str">
        <f>IF(Number!F12="","",VLOOKUP(Number!F12,Result!$A$7:$G$16,Number!$Q$3,FALSE))</f>
        <v>Nat</v>
      </c>
      <c r="G12" s="201">
        <f>IF(Number!G12="","",Number!G12)</f>
      </c>
      <c r="H12" s="206">
        <f>IF(Number!H12="","","("&amp;(VLOOKUP(Number!H12,Result!$A$7:$G$16,Number!$Q$3,FALSE))&amp;")")</f>
      </c>
      <c r="I12" s="205" t="str">
        <f>IF(Number!I12="","",VLOOKUP(Number!I12,Result!$A$7:$G$16,Number!$Q$3,FALSE))</f>
        <v>Nat</v>
      </c>
      <c r="J12" s="207" t="str">
        <f>IF(Number!J12="","",Number!J12)</f>
        <v>→</v>
      </c>
      <c r="K12" s="206" t="str">
        <f>IF(Number!K12="","","("&amp;(VLOOKUP(Number!K12,Result!$A$7:$G$16,Number!$Q$3,FALSE))&amp;")")</f>
        <v>(Yuk)</v>
      </c>
      <c r="L12" s="205" t="str">
        <f>IF(Number!L12="","",VLOOKUP(Number!L12,Result!$A$7:$G$16,Number!$Q$3,FALSE))</f>
        <v>Yuk</v>
      </c>
      <c r="M12" s="201">
        <f>IF(Number!M12="","",Number!M12)</f>
      </c>
      <c r="N12" s="206">
        <f>IF(Number!N12="","","("&amp;(VLOOKUP(Number!N12,Result!$A$7:$G$16,Number!$Q$3,FALSE))&amp;")")</f>
      </c>
      <c r="O12" s="205" t="str">
        <f>IF(Number!O12="","",VLOOKUP(Number!O12,Result!$A$7:$G$16,Number!$Q$3,FALSE))</f>
        <v>Yuk</v>
      </c>
      <c r="P12" s="207" t="str">
        <f>IF(Number!P12="","",Number!P12)</f>
        <v>→</v>
      </c>
      <c r="Q12" s="208" t="str">
        <f>IF(Number!Q12="","","("&amp;(VLOOKUP(Number!Q12,Result!$A$7:$G$16,Number!$Q$3,FALSE))&amp;")")</f>
        <v>(Eii)</v>
      </c>
    </row>
    <row r="13" spans="2:17" ht="20.25" customHeight="1">
      <c r="B13" s="209" t="str">
        <f>IF(Number!B13="","",Number!B13)</f>
        <v>Bye</v>
      </c>
      <c r="C13" s="210" t="str">
        <f>IF(Number!C13="","",VLOOKUP(Number!C13,Result!$A$7:$G$16,Number!$Q$3,FALSE))</f>
        <v>Ura</v>
      </c>
      <c r="D13" s="211">
        <f>IF(Number!D13="","",Number!D13)</f>
      </c>
      <c r="E13" s="212">
        <f>IF(Number!E13="","","("&amp;(VLOOKUP(Number!E13,Result!$A$7:$G$16,Number!$Q$3,FALSE))&amp;")")</f>
      </c>
      <c r="F13" s="210" t="str">
        <f>IF(Number!F13="","",VLOOKUP(Number!F13,Result!$A$7:$G$16,Number!$Q$3,FALSE))</f>
        <v>Ura</v>
      </c>
      <c r="G13" s="211">
        <f>IF(Number!G13="","",Number!G13)</f>
      </c>
      <c r="H13" s="212">
        <f>IF(Number!H13="","","("&amp;(VLOOKUP(Number!H13,Result!$A$7:$G$16,Number!$Q$3,FALSE))&amp;")")</f>
      </c>
      <c r="I13" s="210" t="str">
        <f>IF(Number!I13="","",VLOOKUP(Number!I13,Result!$A$7:$G$16,Number!$Q$3,FALSE))</f>
        <v>Ura</v>
      </c>
      <c r="J13" s="213" t="str">
        <f>IF(Number!J13="","",Number!J13)</f>
        <v>→</v>
      </c>
      <c r="K13" s="212" t="str">
        <f>IF(Number!K13="","","("&amp;(VLOOKUP(Number!K13,Result!$A$7:$G$16,Number!$Q$3,FALSE))&amp;")")</f>
        <v>(Mai)</v>
      </c>
      <c r="L13" s="210" t="str">
        <f>IF(Number!L13="","",VLOOKUP(Number!L13,Result!$A$7:$G$16,Number!$Q$3,FALSE))</f>
        <v>Mai</v>
      </c>
      <c r="M13" s="213" t="str">
        <f>IF(Number!M13="","",Number!M13)</f>
        <v>→</v>
      </c>
      <c r="N13" s="212" t="str">
        <f>IF(Number!N13="","","("&amp;(VLOOKUP(Number!N13,Result!$A$7:$G$16,Number!$Q$3,FALSE))&amp;")")</f>
        <v>(Shu)</v>
      </c>
      <c r="O13" s="210" t="str">
        <f>IF(Number!O13="","",VLOOKUP(Number!O13,Result!$A$7:$G$16,Number!$Q$3,FALSE))</f>
        <v>Shu</v>
      </c>
      <c r="P13" s="213">
        <f>IF(Number!P13="","",Number!P13)</f>
      </c>
      <c r="Q13" s="214">
        <f>IF(Number!Q13="","","("&amp;(VLOOKUP(Number!Q13,Result!$A$7:$G$16,Number!$Q$3,FALSE))&amp;")")</f>
      </c>
    </row>
    <row r="14" spans="2:17" ht="20.25" customHeight="1">
      <c r="B14" s="209"/>
      <c r="C14" s="215" t="str">
        <f>IF(Number!C14="","",VLOOKUP(Number!C14,Result!$A$7:$G$16,Number!$Q$3,FALSE))</f>
        <v>Umi</v>
      </c>
      <c r="D14" s="192">
        <f>IF(Number!D14="","",Number!D14)</f>
      </c>
      <c r="E14" s="216">
        <f>IF(Number!E14="","","("&amp;(VLOOKUP(Number!E14,Result!$A$7:$G$16,Number!$Q$3,FALSE))&amp;")")</f>
      </c>
      <c r="F14" s="215" t="str">
        <f>IF(Number!F14="","",VLOOKUP(Number!F14,Result!$A$7:$G$16,Number!$Q$3,FALSE))</f>
        <v>Umi</v>
      </c>
      <c r="G14" s="192">
        <f>IF(Number!G14="","",Number!G14)</f>
      </c>
      <c r="H14" s="216">
        <f>IF(Number!H14="","","("&amp;(VLOOKUP(Number!H14,Result!$A$7:$G$16,Number!$Q$3,FALSE))&amp;")")</f>
      </c>
      <c r="I14" s="215" t="str">
        <f>IF(Number!I14="","",VLOOKUP(Number!I14,Result!$A$7:$G$16,Number!$Q$3,FALSE))</f>
        <v>Umi</v>
      </c>
      <c r="J14" s="217" t="str">
        <f>IF(Number!J14="","",Number!J14)</f>
        <v>→</v>
      </c>
      <c r="K14" s="216" t="str">
        <f>IF(Number!K14="","","("&amp;(VLOOKUP(Number!K14,Result!$A$7:$G$16,Number!$Q$3,FALSE))&amp;")")</f>
        <v>(Tos)</v>
      </c>
      <c r="L14" s="215" t="str">
        <f>IF(Number!L14="","",VLOOKUP(Number!L14,Result!$A$7:$G$16,Number!$Q$3,FALSE))</f>
        <v>Tos</v>
      </c>
      <c r="M14" s="192">
        <f>IF(Number!M14="","",Number!M14)</f>
      </c>
      <c r="N14" s="216">
        <f>IF(Number!N14="","","("&amp;(VLOOKUP(Number!N14,Result!$A$7:$G$16,Number!$Q$3,FALSE))&amp;")")</f>
      </c>
      <c r="O14" s="215" t="str">
        <f>IF(Number!O14="","",VLOOKUP(Number!O14,Result!$A$7:$G$16,Number!$Q$3,FALSE))</f>
        <v>Tos</v>
      </c>
      <c r="P14" s="217" t="str">
        <f>IF(Number!P14="","",Number!P14)</f>
        <v>→</v>
      </c>
      <c r="Q14" s="218" t="str">
        <f>IF(Number!Q14="","","("&amp;(VLOOKUP(Number!Q14,Result!$A$7:$G$16,Number!$Q$3,FALSE))&amp;")")</f>
        <v>(Umi)</v>
      </c>
    </row>
    <row r="15" spans="2:17" ht="20.25" customHeight="1">
      <c r="B15" s="219" t="str">
        <f>IF(Number!B15="","",Number!B15)</f>
        <v>RC boat</v>
      </c>
      <c r="C15" s="220" t="str">
        <f>IF(Number!C15="","",VLOOKUP(Number!C15,Result!$A$7:$G$16,Number!$Q$3,FALSE))</f>
        <v>Kos</v>
      </c>
      <c r="D15" s="198">
        <f>IF(Number!D15="","",Number!D15)</f>
      </c>
      <c r="E15" s="221">
        <f>IF(Number!E15="","","("&amp;(VLOOKUP(Number!E15,Result!$A$7:$G$16,Number!$Q$3,FALSE))&amp;")")</f>
      </c>
      <c r="F15" s="220" t="str">
        <f>IF(Number!F15="","",VLOOKUP(Number!F15,Result!$A$7:$G$16,Number!$Q$3,FALSE))</f>
        <v>Kos</v>
      </c>
      <c r="G15" s="198">
        <f>IF(Number!G15="","",Number!G15)</f>
      </c>
      <c r="H15" s="221">
        <f>IF(Number!H15="","","("&amp;(VLOOKUP(Number!H15,Result!$A$7:$G$16,Number!$Q$3,FALSE))&amp;")")</f>
      </c>
      <c r="I15" s="220" t="str">
        <f>IF(Number!I15="","",VLOOKUP(Number!I15,Result!$A$7:$G$16,Number!$Q$3,FALSE))</f>
        <v>Kos</v>
      </c>
      <c r="J15" s="222" t="str">
        <f>IF(Number!J15="","",Number!J15)</f>
        <v>→</v>
      </c>
      <c r="K15" s="221" t="str">
        <f>IF(Number!K15="","","("&amp;(VLOOKUP(Number!K15,Result!$A$7:$G$16,Number!$Q$3,FALSE))&amp;")")</f>
        <v>(Mar)</v>
      </c>
      <c r="L15" s="220" t="str">
        <f>IF(Number!L15="","",VLOOKUP(Number!L15,Result!$A$7:$G$16,Number!$Q$3,FALSE))</f>
        <v>Mar</v>
      </c>
      <c r="M15" s="198">
        <f>IF(Number!M15="","",Number!M15)</f>
      </c>
      <c r="N15" s="221">
        <f>IF(Number!N15="","","("&amp;(VLOOKUP(Number!N15,Result!$A$7:$G$16,Number!$Q$3,FALSE))&amp;")")</f>
      </c>
      <c r="O15" s="220" t="str">
        <f>IF(Number!O15="","",VLOOKUP(Number!O15,Result!$A$7:$G$16,Number!$Q$3,FALSE))</f>
        <v>Mar</v>
      </c>
      <c r="P15" s="222" t="str">
        <f>IF(Number!P15="","",Number!P15)</f>
        <v>→</v>
      </c>
      <c r="Q15" s="223" t="str">
        <f>IF(Number!Q15="","","("&amp;(VLOOKUP(Number!Q15,Result!$A$7:$G$16,Number!$Q$3,FALSE))&amp;")")</f>
        <v>(Mai)</v>
      </c>
    </row>
    <row r="16" spans="1:17" ht="22.5" customHeight="1">
      <c r="A16" s="184"/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</row>
    <row r="17" spans="2:17" ht="20.25" customHeight="1">
      <c r="B17" s="186">
        <f>IF(Number!B17="","",Number!B17)</f>
      </c>
      <c r="C17" s="187" t="str">
        <f>IF(Number!C17="","",Number!C17)</f>
        <v>no.</v>
      </c>
      <c r="D17" s="188">
        <f>IF(Number!D17="","",Number!D17)</f>
        <v>6</v>
      </c>
      <c r="E17" s="189" t="str">
        <f>IF(Number!E17="","",Number!E17)</f>
        <v>flight</v>
      </c>
      <c r="F17" s="187" t="str">
        <f>IF(Number!F17="","",Number!F17)</f>
        <v>no.</v>
      </c>
      <c r="G17" s="188">
        <f>IF(Number!G17="","",Number!G17)</f>
        <v>7</v>
      </c>
      <c r="H17" s="189" t="str">
        <f>IF(Number!H17="","",Number!H17)</f>
        <v>flight</v>
      </c>
      <c r="I17" s="187" t="str">
        <f>IF(Number!I17="","",Number!I17)</f>
        <v>no.</v>
      </c>
      <c r="J17" s="188">
        <f>IF(Number!J17="","",Number!J17)</f>
        <v>8</v>
      </c>
      <c r="K17" s="189" t="str">
        <f>IF(Number!K17="","",Number!K17)</f>
        <v>flight</v>
      </c>
      <c r="L17" s="187" t="str">
        <f>IF(Number!L17="","",Number!L17)</f>
        <v>no.</v>
      </c>
      <c r="M17" s="188">
        <f>IF(Number!M17="","",Number!M17)</f>
        <v>9</v>
      </c>
      <c r="N17" s="189" t="str">
        <f>IF(Number!N17="","",Number!N17)</f>
        <v>flight</v>
      </c>
      <c r="O17" s="187" t="str">
        <f>IF(Number!O17="","",Number!O17)</f>
        <v>no.</v>
      </c>
      <c r="P17" s="188">
        <f>IF(Number!P17="","",Number!P17)</f>
        <v>10</v>
      </c>
      <c r="Q17" s="189" t="str">
        <f>IF(Number!Q17="","",Number!Q17)</f>
        <v>flight</v>
      </c>
    </row>
    <row r="18" spans="2:17" ht="20.25" customHeight="1">
      <c r="B18" s="190" t="str">
        <f>IF(Number!B18="","",Number!B18)</f>
        <v>no.1 match</v>
      </c>
      <c r="C18" s="191" t="str">
        <f>IF(Number!C18="","",VLOOKUP(Number!C18,Result!$A$7:$G$16,Number!$Q$3,FALSE))</f>
        <v>Ura</v>
      </c>
      <c r="D18" s="192" t="str">
        <f>IF(Number!D18="","",Number!D18)</f>
        <v>－</v>
      </c>
      <c r="E18" s="195" t="str">
        <f>IF(Number!E18="","",VLOOKUP(Number!E18,Result!$A$7:$G$16,Number!$Q$3,FALSE))</f>
        <v>Yuk</v>
      </c>
      <c r="F18" s="191" t="str">
        <f>IF(Number!F18="","",VLOOKUP(Number!F18,Result!$A$7:$G$16,Number!$Q$3,FALSE))</f>
        <v>Ura</v>
      </c>
      <c r="G18" s="192" t="str">
        <f>IF(Number!G18="","",Number!G18)</f>
        <v>－</v>
      </c>
      <c r="H18" s="195" t="str">
        <f>IF(Number!H18="","",VLOOKUP(Number!H18,Result!$A$7:$G$16,Number!$Q$3,FALSE))</f>
        <v>Tos</v>
      </c>
      <c r="I18" s="191" t="str">
        <f>IF(Number!I18="","",VLOOKUP(Number!I18,Result!$A$7:$G$16,Number!$Q$3,FALSE))</f>
        <v>Nat</v>
      </c>
      <c r="J18" s="192" t="str">
        <f>IF(Number!J18="","",Number!J18)</f>
        <v>－</v>
      </c>
      <c r="K18" s="195" t="str">
        <f>IF(Number!K18="","",VLOOKUP(Number!K18,Result!$A$7:$G$16,Number!$Q$3,FALSE))</f>
        <v>Ura</v>
      </c>
      <c r="L18" s="191" t="str">
        <f>IF(Number!L18="","",VLOOKUP(Number!L18,Result!$A$7:$G$16,Number!$Q$3,FALSE))</f>
        <v>Kos</v>
      </c>
      <c r="M18" s="192" t="str">
        <f>IF(Number!M18="","",Number!M18)</f>
        <v>－</v>
      </c>
      <c r="N18" s="195" t="str">
        <f>IF(Number!N18="","",VLOOKUP(Number!N18,Result!$A$7:$G$16,Number!$Q$3,FALSE))</f>
        <v>Yuk</v>
      </c>
      <c r="O18" s="191" t="str">
        <f>IF(Number!O18="","",VLOOKUP(Number!O18,Result!$A$7:$G$16,Number!$Q$3,FALSE))</f>
        <v>Mar</v>
      </c>
      <c r="P18" s="192" t="str">
        <f>IF(Number!P18="","",Number!P18)</f>
        <v>－</v>
      </c>
      <c r="Q18" s="195" t="str">
        <f>IF(Number!Q18="","",VLOOKUP(Number!Q18,Result!$A$7:$G$16,Number!$Q$3,FALSE))</f>
        <v>Ura</v>
      </c>
    </row>
    <row r="19" spans="2:17" ht="20.25" customHeight="1">
      <c r="B19" s="196">
        <f>IF(Number!B19="","",Number!B19)</f>
      </c>
      <c r="C19" s="251" t="s">
        <v>121</v>
      </c>
      <c r="D19" s="198"/>
      <c r="E19" s="236" t="s">
        <v>120</v>
      </c>
      <c r="F19" s="251" t="s">
        <v>121</v>
      </c>
      <c r="G19" s="198"/>
      <c r="H19" s="236" t="s">
        <v>120</v>
      </c>
      <c r="I19" s="197"/>
      <c r="J19" s="198"/>
      <c r="K19" s="199"/>
      <c r="L19" s="197"/>
      <c r="M19" s="198"/>
      <c r="N19" s="199"/>
      <c r="O19" s="197"/>
      <c r="P19" s="198"/>
      <c r="Q19" s="199"/>
    </row>
    <row r="20" spans="2:17" ht="20.25" customHeight="1">
      <c r="B20" s="200" t="str">
        <f>IF(Number!B20="","",Number!B20)</f>
        <v>no.2 match</v>
      </c>
      <c r="C20" s="191" t="str">
        <f>IF(Number!C20="","",VLOOKUP(Number!C20,Result!$A$7:$G$16,Number!$Q$3,FALSE))</f>
        <v>Tos</v>
      </c>
      <c r="D20" s="192" t="str">
        <f>IF(Number!D20="","",Number!D20)</f>
        <v>－</v>
      </c>
      <c r="E20" s="193" t="str">
        <f>IF(Number!E20="","",VLOOKUP(Number!E20,Result!$A$7:$G$16,Number!$Q$3,FALSE))</f>
        <v>Kos</v>
      </c>
      <c r="F20" s="194" t="str">
        <f>IF(Number!F20="","",VLOOKUP(Number!F20,Result!$A$7:$G$16,Number!$Q$3,FALSE))</f>
        <v>Mar</v>
      </c>
      <c r="G20" s="201" t="str">
        <f>IF(Number!G20="","",Number!G20)</f>
        <v>－</v>
      </c>
      <c r="H20" s="203" t="str">
        <f>IF(Number!H20="","",VLOOKUP(Number!H20,Result!$A$7:$G$16,Number!$Q$3,FALSE))</f>
        <v>Kos</v>
      </c>
      <c r="I20" s="194" t="str">
        <f>IF(Number!I20="","",VLOOKUP(Number!I20,Result!$A$7:$G$16,Number!$Q$3,FALSE))</f>
        <v>Eii</v>
      </c>
      <c r="J20" s="192" t="str">
        <f>IF(Number!J20="","",Number!J20)</f>
        <v>－</v>
      </c>
      <c r="K20" s="193" t="str">
        <f>IF(Number!K20="","",VLOOKUP(Number!K20,Result!$A$7:$G$16,Number!$Q$3,FALSE))</f>
        <v>Kos</v>
      </c>
      <c r="L20" s="191" t="str">
        <f>IF(Number!L20="","",VLOOKUP(Number!L20,Result!$A$7:$G$16,Number!$Q$3,FALSE))</f>
        <v>Tos</v>
      </c>
      <c r="M20" s="192" t="str">
        <f>IF(Number!M20="","",Number!M20)</f>
        <v>－</v>
      </c>
      <c r="N20" s="195" t="str">
        <f>IF(Number!N20="","",VLOOKUP(Number!N20,Result!$A$7:$G$16,Number!$Q$3,FALSE))</f>
        <v>Nat</v>
      </c>
      <c r="O20" s="191" t="str">
        <f>IF(Number!O20="","",VLOOKUP(Number!O20,Result!$A$7:$G$16,Number!$Q$3,FALSE))</f>
        <v>Tos</v>
      </c>
      <c r="P20" s="192" t="str">
        <f>IF(Number!P20="","",Number!P20)</f>
        <v>－</v>
      </c>
      <c r="Q20" s="193" t="str">
        <f>IF(Number!Q20="","",VLOOKUP(Number!Q20,Result!$A$7:$G$16,Number!$Q$3,FALSE))</f>
        <v>Shu</v>
      </c>
    </row>
    <row r="21" spans="2:17" ht="20.25" customHeight="1">
      <c r="B21" s="196">
        <f>IF(Number!B21="","",Number!B21)</f>
      </c>
      <c r="C21" s="251" t="s">
        <v>121</v>
      </c>
      <c r="D21" s="198"/>
      <c r="E21" s="236" t="s">
        <v>120</v>
      </c>
      <c r="F21" s="251" t="s">
        <v>121</v>
      </c>
      <c r="G21" s="198"/>
      <c r="H21" s="236" t="s">
        <v>120</v>
      </c>
      <c r="I21" s="197"/>
      <c r="J21" s="198"/>
      <c r="K21" s="199"/>
      <c r="L21" s="197"/>
      <c r="M21" s="198"/>
      <c r="N21" s="199"/>
      <c r="O21" s="197"/>
      <c r="P21" s="198"/>
      <c r="Q21" s="199"/>
    </row>
    <row r="22" spans="2:17" ht="20.25" customHeight="1">
      <c r="B22" s="200" t="str">
        <f>IF(Number!B22="","",Number!B22)</f>
        <v>no.3 match</v>
      </c>
      <c r="C22" s="191" t="str">
        <f>IF(Number!C22="","",VLOOKUP(Number!C22,Result!$A$7:$G$16,Number!$Q$3,FALSE))</f>
        <v>Nat</v>
      </c>
      <c r="D22" s="192" t="str">
        <f>IF(Number!D22="","",Number!D22)</f>
        <v>－</v>
      </c>
      <c r="E22" s="193" t="str">
        <f>IF(Number!E22="","",VLOOKUP(Number!E22,Result!$A$7:$G$16,Number!$Q$3,FALSE))</f>
        <v>Mar</v>
      </c>
      <c r="F22" s="202" t="str">
        <f>IF(Number!F22="","",VLOOKUP(Number!F22,Result!$A$7:$G$16,Number!$Q$3,FALSE))</f>
        <v>Shu</v>
      </c>
      <c r="G22" s="201" t="str">
        <f>IF(Number!G22="","",Number!G22)</f>
        <v>－</v>
      </c>
      <c r="H22" s="203" t="str">
        <f>IF(Number!H22="","",VLOOKUP(Number!H22,Result!$A$7:$G$16,Number!$Q$3,FALSE))</f>
        <v>Nat</v>
      </c>
      <c r="I22" s="194" t="str">
        <f>IF(Number!I22="","",VLOOKUP(Number!I22,Result!$A$7:$G$16,Number!$Q$3,FALSE))</f>
        <v>Shu</v>
      </c>
      <c r="J22" s="201" t="str">
        <f>IF(Number!J22="","",Number!J22)</f>
        <v>－</v>
      </c>
      <c r="K22" s="203" t="str">
        <f>IF(Number!K22="","",VLOOKUP(Number!K22,Result!$A$7:$G$16,Number!$Q$3,FALSE))</f>
        <v>Umi</v>
      </c>
      <c r="L22" s="191" t="str">
        <f>IF(Number!L22="","",VLOOKUP(Number!L22,Result!$A$7:$G$16,Number!$Q$3,FALSE))</f>
        <v>Mar</v>
      </c>
      <c r="M22" s="192" t="str">
        <f>IF(Number!M22="","",Number!M22)</f>
        <v>－</v>
      </c>
      <c r="N22" s="193" t="str">
        <f>IF(Number!N22="","",VLOOKUP(Number!N22,Result!$A$7:$G$16,Number!$Q$3,FALSE))</f>
        <v>Umi</v>
      </c>
      <c r="O22" s="202" t="str">
        <f>IF(Number!O22="","",VLOOKUP(Number!O22,Result!$A$7:$G$16,Number!$Q$3,FALSE))</f>
        <v>Kos</v>
      </c>
      <c r="P22" s="201" t="str">
        <f>IF(Number!P22="","",Number!P22)</f>
        <v>－</v>
      </c>
      <c r="Q22" s="203" t="str">
        <f>IF(Number!Q22="","",VLOOKUP(Number!Q22,Result!$A$7:$G$16,Number!$Q$3,FALSE))</f>
        <v>Umi</v>
      </c>
    </row>
    <row r="23" spans="2:17" ht="20.25" customHeight="1">
      <c r="B23" s="196">
        <f>IF(Number!B23="","",Number!B23)</f>
      </c>
      <c r="C23" s="251" t="s">
        <v>120</v>
      </c>
      <c r="D23" s="198"/>
      <c r="E23" s="236" t="s">
        <v>121</v>
      </c>
      <c r="F23" s="251" t="s">
        <v>121</v>
      </c>
      <c r="G23" s="198"/>
      <c r="H23" s="236" t="s">
        <v>120</v>
      </c>
      <c r="I23" s="197"/>
      <c r="J23" s="198"/>
      <c r="K23" s="199"/>
      <c r="L23" s="197"/>
      <c r="M23" s="198"/>
      <c r="N23" s="199"/>
      <c r="O23" s="197"/>
      <c r="P23" s="198"/>
      <c r="Q23" s="199"/>
    </row>
    <row r="24" spans="2:17" ht="20.25" customHeight="1">
      <c r="B24" s="204" t="str">
        <f>IF(Number!B24="","",Number!B24)</f>
        <v>Waiting boat</v>
      </c>
      <c r="C24" s="205" t="str">
        <f>IF(Number!C24="","",VLOOKUP(Number!C24,Result!$A$7:$G$16,Number!$Q$3,FALSE))</f>
        <v>Eii</v>
      </c>
      <c r="D24" s="201">
        <f>IF(Number!D24="","",Number!D24)</f>
      </c>
      <c r="E24" s="206">
        <f>IF(Number!E24="","","("&amp;(VLOOKUP(Number!E24,Result!$A$7:$G$16,Number!$Q$3,FALSE))&amp;")")</f>
      </c>
      <c r="F24" s="205" t="str">
        <f>IF(Number!F24="","",VLOOKUP(Number!F24,Result!$A$7:$G$16,Number!$Q$3,FALSE))</f>
        <v>Eii</v>
      </c>
      <c r="G24" s="201" t="str">
        <f>IF(Number!G24="","",Number!G24)</f>
        <v>→</v>
      </c>
      <c r="H24" s="206" t="str">
        <f>IF(Number!H24="","","("&amp;(VLOOKUP(Number!H24,Result!$A$7:$G$16,Number!$Q$3,FALSE))&amp;")")</f>
        <v>(Tos)</v>
      </c>
      <c r="I24" s="205" t="str">
        <f>IF(Number!I24="","",VLOOKUP(Number!I24,Result!$A$7:$G$16,Number!$Q$3,FALSE))</f>
        <v>Tos</v>
      </c>
      <c r="J24" s="207" t="str">
        <f>IF(Number!J24="","",Number!J24)</f>
        <v>→</v>
      </c>
      <c r="K24" s="206" t="str">
        <f>IF(Number!K24="","","("&amp;(VLOOKUP(Number!K24,Result!$A$7:$G$16,Number!$Q$3,FALSE))&amp;")")</f>
        <v>(Shu)</v>
      </c>
      <c r="L24" s="205" t="str">
        <f>IF(Number!L24="","",VLOOKUP(Number!L24,Result!$A$7:$G$16,Number!$Q$3,FALSE))</f>
        <v>Shu</v>
      </c>
      <c r="M24" s="201" t="str">
        <f>IF(Number!M24="","",Number!M24)</f>
        <v>→</v>
      </c>
      <c r="N24" s="206" t="str">
        <f>IF(Number!N24="","","("&amp;(VLOOKUP(Number!N24,Result!$A$7:$G$16,Number!$Q$3,FALSE))&amp;")")</f>
        <v>(Yuk)</v>
      </c>
      <c r="O24" s="205" t="str">
        <f>IF(Number!O24="","",VLOOKUP(Number!O24,Result!$A$7:$G$16,Number!$Q$3,FALSE))</f>
        <v>Yuk</v>
      </c>
      <c r="P24" s="207">
        <f>IF(Number!P24="","",Number!P24)</f>
      </c>
      <c r="Q24" s="208">
        <f>IF(Number!Q24="","","("&amp;(VLOOKUP(Number!Q24,Result!$A$7:$G$16,Number!$Q$3,FALSE))&amp;")")</f>
      </c>
    </row>
    <row r="25" spans="2:17" ht="20.25" customHeight="1">
      <c r="B25" s="209" t="str">
        <f>IF(Number!B25="","",Number!B25)</f>
        <v>Bye</v>
      </c>
      <c r="C25" s="210" t="str">
        <f>IF(Number!C25="","",VLOOKUP(Number!C25,Result!$A$7:$G$16,Number!$Q$3,FALSE))</f>
        <v>Shu</v>
      </c>
      <c r="D25" s="211" t="str">
        <f>IF(Number!D25="","",Number!D25)</f>
        <v>→</v>
      </c>
      <c r="E25" s="212" t="str">
        <f>IF(Number!E25="","","("&amp;(VLOOKUP(Number!E25,Result!$A$7:$G$16,Number!$Q$3,FALSE))&amp;")")</f>
        <v>(Yuk)</v>
      </c>
      <c r="F25" s="210" t="str">
        <f>IF(Number!F25="","",VLOOKUP(Number!F25,Result!$A$7:$G$16,Number!$Q$3,FALSE))</f>
        <v>Yuk</v>
      </c>
      <c r="G25" s="211">
        <f>IF(Number!G25="","",Number!G25)</f>
      </c>
      <c r="H25" s="212">
        <f>IF(Number!H25="","","("&amp;(VLOOKUP(Number!H25,Result!$A$7:$G$16,Number!$Q$3,FALSE))&amp;")")</f>
      </c>
      <c r="I25" s="210" t="str">
        <f>IF(Number!I25="","",VLOOKUP(Number!I25,Result!$A$7:$G$16,Number!$Q$3,FALSE))</f>
        <v>Yuk</v>
      </c>
      <c r="J25" s="213" t="str">
        <f>IF(Number!J25="","",Number!J25)</f>
        <v>→</v>
      </c>
      <c r="K25" s="212" t="str">
        <f>IF(Number!K25="","","("&amp;(VLOOKUP(Number!K25,Result!$A$7:$G$16,Number!$Q$3,FALSE))&amp;")")</f>
        <v>(Ura)</v>
      </c>
      <c r="L25" s="210" t="str">
        <f>IF(Number!L25="","",VLOOKUP(Number!L25,Result!$A$7:$G$16,Number!$Q$3,FALSE))</f>
        <v>Ura</v>
      </c>
      <c r="M25" s="213" t="str">
        <f>IF(Number!M25="","",Number!M25)</f>
        <v>→</v>
      </c>
      <c r="N25" s="212" t="str">
        <f>IF(Number!N25="","","("&amp;(VLOOKUP(Number!N25,Result!$A$7:$G$16,Number!$Q$3,FALSE))&amp;")")</f>
        <v>(Nat)</v>
      </c>
      <c r="O25" s="210" t="str">
        <f>IF(Number!O25="","",VLOOKUP(Number!O25,Result!$A$7:$G$16,Number!$Q$3,FALSE))</f>
        <v>Nat</v>
      </c>
      <c r="P25" s="213">
        <f>IF(Number!P25="","",Number!P25)</f>
      </c>
      <c r="Q25" s="214">
        <f>IF(Number!Q25="","","("&amp;(VLOOKUP(Number!Q25,Result!$A$7:$G$16,Number!$Q$3,FALSE))&amp;")")</f>
      </c>
    </row>
    <row r="26" spans="2:17" ht="20.25" customHeight="1">
      <c r="B26" s="209"/>
      <c r="C26" s="215" t="str">
        <f>IF(Number!C26="","",VLOOKUP(Number!C26,Result!$A$7:$G$16,Number!$Q$3,FALSE))</f>
        <v>Umi</v>
      </c>
      <c r="D26" s="192">
        <f>IF(Number!D26="","",Number!D26)</f>
      </c>
      <c r="E26" s="216">
        <f>IF(Number!E26="","","("&amp;(VLOOKUP(Number!E26,Result!$A$7:$G$16,Number!$Q$3,FALSE))&amp;")")</f>
      </c>
      <c r="F26" s="215" t="str">
        <f>IF(Number!F26="","",VLOOKUP(Number!F26,Result!$A$7:$G$16,Number!$Q$3,FALSE))</f>
        <v>Umi</v>
      </c>
      <c r="G26" s="192" t="str">
        <f>IF(Number!G26="","",Number!G26)</f>
        <v>→</v>
      </c>
      <c r="H26" s="216" t="str">
        <f>IF(Number!H26="","","("&amp;(VLOOKUP(Number!H26,Result!$A$7:$G$16,Number!$Q$3,FALSE))&amp;")")</f>
        <v>(Mar)</v>
      </c>
      <c r="I26" s="225" t="str">
        <f>IF(Number!I26="","",VLOOKUP(Number!I26,Result!$A$7:$G$16,Number!$Q$3,FALSE))</f>
        <v>Mar</v>
      </c>
      <c r="J26" s="192" t="str">
        <f>IF(Number!J26="","",Number!J26)</f>
        <v>→</v>
      </c>
      <c r="K26" s="216" t="str">
        <f>IF(Number!K26="","","("&amp;(VLOOKUP(Number!K26,Result!$A$7:$G$16,Number!$Q$3,FALSE))&amp;")")</f>
        <v>(Eii)</v>
      </c>
      <c r="L26" s="225" t="str">
        <f>IF(Number!L26="","",VLOOKUP(Number!L26,Result!$A$7:$G$16,Number!$Q$3,FALSE))</f>
        <v>Eii</v>
      </c>
      <c r="M26" s="192">
        <f>IF(Number!M26="","",Number!M26)</f>
      </c>
      <c r="N26" s="218">
        <f>IF(Number!N26="","","("&amp;(VLOOKUP(Number!N26,Result!$A$7:$G$16,Number!$Q$3,FALSE))&amp;")")</f>
      </c>
      <c r="O26" s="215" t="str">
        <f>IF(Number!O26="","",VLOOKUP(Number!O26,Result!$A$7:$G$16,Number!$Q$3,FALSE))</f>
        <v>Eii</v>
      </c>
      <c r="P26" s="192">
        <f>IF(Number!P26="","",Number!P26)</f>
      </c>
      <c r="Q26" s="218">
        <f>IF(Number!Q26="","","("&amp;(VLOOKUP(Number!Q26,Result!$A$7:$G$16,Number!$Q$3,FALSE))&amp;")")</f>
      </c>
    </row>
    <row r="27" spans="2:17" ht="20.25" customHeight="1">
      <c r="B27" s="219" t="str">
        <f>IF(Number!B27="","",Number!B27)</f>
        <v>RC boat</v>
      </c>
      <c r="C27" s="220" t="str">
        <f>IF(Number!C27="","",VLOOKUP(Number!C27,Result!$A$7:$G$16,Number!$Q$3,FALSE))</f>
        <v>Mai</v>
      </c>
      <c r="D27" s="198">
        <f>IF(Number!D27="","",Number!D27)</f>
      </c>
      <c r="E27" s="221">
        <f>IF(Number!E27="","","("&amp;(VLOOKUP(Number!E27,Result!$A$7:$G$16,Number!$Q$3,FALSE))&amp;")")</f>
      </c>
      <c r="F27" s="220" t="str">
        <f>IF(Number!F27="","",VLOOKUP(Number!F27,Result!$A$7:$G$16,Number!$Q$3,FALSE))</f>
        <v>Mai</v>
      </c>
      <c r="G27" s="198">
        <f>IF(Number!G27="","",Number!G27)</f>
      </c>
      <c r="H27" s="221">
        <f>IF(Number!H27="","","("&amp;(VLOOKUP(Number!H27,Result!$A$7:$G$16,Number!$Q$3,FALSE))&amp;")")</f>
      </c>
      <c r="I27" s="226" t="str">
        <f>IF(Number!I27="","",VLOOKUP(Number!I27,Result!$A$7:$G$16,Number!$Q$3,FALSE))</f>
        <v>Mai</v>
      </c>
      <c r="J27" s="198">
        <f>IF(Number!J27="","",Number!J27)</f>
      </c>
      <c r="K27" s="221">
        <f>IF(Number!K27="","","("&amp;(VLOOKUP(Number!K27,Result!$A$7:$G$16,Number!$Q$3,FALSE))&amp;")")</f>
      </c>
      <c r="L27" s="226" t="str">
        <f>IF(Number!L27="","",VLOOKUP(Number!L27,Result!$A$7:$G$16,Number!$Q$3,FALSE))</f>
        <v>Mai</v>
      </c>
      <c r="M27" s="198">
        <f>IF(Number!M27="","",Number!M27)</f>
      </c>
      <c r="N27" s="223">
        <f>IF(Number!N27="","","("&amp;(VLOOKUP(Number!N27,Result!$A$7:$G$16,Number!$Q$3,FALSE))&amp;")")</f>
      </c>
      <c r="O27" s="220" t="str">
        <f>IF(Number!O27="","",VLOOKUP(Number!O27,Result!$A$7:$G$16,Number!$Q$3,FALSE))</f>
        <v>Mai</v>
      </c>
      <c r="P27" s="198" t="str">
        <f>IF(Number!P27="","",Number!P27)</f>
        <v>→</v>
      </c>
      <c r="Q27" s="223" t="str">
        <f>IF(Number!Q27="","","("&amp;(VLOOKUP(Number!Q27,Result!$A$7:$G$16,Number!$Q$3,FALSE))&amp;")")</f>
        <v>(Ura)</v>
      </c>
    </row>
    <row r="28" spans="1:21" ht="20.25" customHeight="1">
      <c r="A28" s="184"/>
      <c r="R28" s="184"/>
      <c r="S28" s="184"/>
      <c r="T28" s="184"/>
      <c r="U28" s="184"/>
    </row>
    <row r="29" spans="2:17" ht="20.25" customHeight="1">
      <c r="B29" s="186">
        <f>IF(Number!B29="","",Number!B29)</f>
      </c>
      <c r="C29" s="187" t="str">
        <f>IF(Number!C29="","",Number!C29)</f>
        <v>no.</v>
      </c>
      <c r="D29" s="188">
        <f>IF(Number!D29="","",Number!D29)</f>
        <v>11</v>
      </c>
      <c r="E29" s="189" t="str">
        <f>IF(Number!E29="","",Number!E29)</f>
        <v>flight</v>
      </c>
      <c r="F29" s="187" t="str">
        <f>IF(Number!F29="","",Number!F29)</f>
        <v>no.</v>
      </c>
      <c r="G29" s="188">
        <f>IF(Number!G29="","",Number!G29)</f>
        <v>12</v>
      </c>
      <c r="H29" s="189" t="str">
        <f>IF(Number!H29="","",Number!H29)</f>
        <v>flight</v>
      </c>
      <c r="I29" s="187" t="str">
        <f>IF(Number!I29="","",Number!I29)</f>
        <v>no.</v>
      </c>
      <c r="J29" s="188">
        <f>IF(Number!J29="","",Number!J29)</f>
        <v>13</v>
      </c>
      <c r="K29" s="189" t="str">
        <f>IF(Number!K29="","",Number!K29)</f>
        <v>flight</v>
      </c>
      <c r="L29" s="187" t="str">
        <f>IF(Number!L29="","",Number!L29)</f>
        <v>no.</v>
      </c>
      <c r="M29" s="188">
        <f>IF(Number!M29="","",Number!M29)</f>
        <v>14</v>
      </c>
      <c r="N29" s="189" t="str">
        <f>IF(Number!N29="","",Number!N29)</f>
        <v>flight</v>
      </c>
      <c r="O29" s="187" t="str">
        <f>IF(Number!O29="","",Number!O29)</f>
        <v>no.</v>
      </c>
      <c r="P29" s="188">
        <f>IF(Number!P29="","",Number!P29)</f>
        <v>15</v>
      </c>
      <c r="Q29" s="189" t="str">
        <f>IF(Number!Q29="","",Number!Q29)</f>
        <v>flight</v>
      </c>
    </row>
    <row r="30" spans="2:17" ht="20.25" customHeight="1">
      <c r="B30" s="190" t="str">
        <f>IF(Number!B30="","",Number!B30)</f>
        <v>no.1 match</v>
      </c>
      <c r="C30" s="191" t="str">
        <f>IF(Number!C30="","",VLOOKUP(Number!C30,Result!$A$7:$G$16,Number!$Q$3,FALSE))</f>
        <v>Tos</v>
      </c>
      <c r="D30" s="192" t="str">
        <f>IF(Number!D30="","",Number!D30)</f>
        <v>－</v>
      </c>
      <c r="E30" s="195" t="str">
        <f>IF(Number!E30="","",VLOOKUP(Number!E30,Result!$A$7:$G$16,Number!$Q$3,FALSE))</f>
        <v>Umi</v>
      </c>
      <c r="F30" s="194" t="str">
        <f>IF(Number!F30="","",VLOOKUP(Number!F30,Result!$A$7:$G$16,Number!$Q$3,FALSE))</f>
        <v>Shu</v>
      </c>
      <c r="G30" s="192" t="str">
        <f>IF(Number!G30="","",Number!G30)</f>
        <v>－</v>
      </c>
      <c r="H30" s="195" t="str">
        <f>IF(Number!H30="","",VLOOKUP(Number!H30,Result!$A$7:$G$16,Number!$Q$3,FALSE))</f>
        <v>Kos</v>
      </c>
      <c r="I30" s="191" t="str">
        <f>IF(Number!I30="","",VLOOKUP(Number!I30,Result!$A$7:$G$16,Number!$Q$3,FALSE))</f>
        <v>Ura</v>
      </c>
      <c r="J30" s="192" t="str">
        <f>IF(Number!J30="","",Number!J30)</f>
        <v>－</v>
      </c>
      <c r="K30" s="193" t="str">
        <f>IF(Number!K30="","",VLOOKUP(Number!K30,Result!$A$7:$G$16,Number!$Q$3,FALSE))</f>
        <v>Mai</v>
      </c>
      <c r="L30" s="191" t="str">
        <f>IF(Number!L30="","",VLOOKUP(Number!L30,Result!$A$7:$G$16,Number!$Q$3,FALSE))</f>
        <v>Mai</v>
      </c>
      <c r="M30" s="192" t="str">
        <f>IF(Number!M30="","",Number!M30)</f>
        <v>－</v>
      </c>
      <c r="N30" s="193" t="str">
        <f>IF(Number!N30="","",VLOOKUP(Number!N30,Result!$A$7:$G$16,Number!$Q$3,FALSE))</f>
        <v>Umi</v>
      </c>
      <c r="O30" s="191" t="str">
        <f>IF(Number!O30="","",VLOOKUP(Number!O30,Result!$A$7:$G$16,Number!$Q$3,FALSE))</f>
        <v>Umi</v>
      </c>
      <c r="P30" s="192" t="str">
        <f>IF(Number!P30="","",Number!P30)</f>
        <v>－</v>
      </c>
      <c r="Q30" s="193" t="str">
        <f>IF(Number!Q30="","",VLOOKUP(Number!Q30,Result!$A$7:$G$16,Number!$Q$3,FALSE))</f>
        <v>Ura</v>
      </c>
    </row>
    <row r="31" spans="2:17" ht="20.25" customHeight="1">
      <c r="B31" s="196">
        <f>IF(Number!B31="","",Number!B31)</f>
      </c>
      <c r="C31" s="197"/>
      <c r="D31" s="198"/>
      <c r="E31" s="199"/>
      <c r="F31" s="197"/>
      <c r="G31" s="198"/>
      <c r="H31" s="199"/>
      <c r="I31" s="197"/>
      <c r="J31" s="198"/>
      <c r="K31" s="199"/>
      <c r="L31" s="197"/>
      <c r="M31" s="198"/>
      <c r="N31" s="199"/>
      <c r="O31" s="197"/>
      <c r="P31" s="198"/>
      <c r="Q31" s="199"/>
    </row>
    <row r="32" spans="2:17" ht="20.25" customHeight="1">
      <c r="B32" s="200" t="str">
        <f>IF(Number!B32="","",Number!B32)</f>
        <v>no.2 match</v>
      </c>
      <c r="C32" s="191" t="str">
        <f>IF(Number!C32="","",VLOOKUP(Number!C32,Result!$A$7:$G$16,Number!$Q$3,FALSE))</f>
        <v>Mar</v>
      </c>
      <c r="D32" s="192" t="str">
        <f>IF(Number!D32="","",Number!D32)</f>
        <v>－</v>
      </c>
      <c r="E32" s="193" t="str">
        <f>IF(Number!E32="","",VLOOKUP(Number!E32,Result!$A$7:$G$16,Number!$Q$3,FALSE))</f>
        <v>Shu</v>
      </c>
      <c r="F32" s="194" t="str">
        <f>IF(Number!F32="","",VLOOKUP(Number!F32,Result!$A$7:$G$16,Number!$Q$3,FALSE))</f>
        <v>Mar</v>
      </c>
      <c r="G32" s="201" t="str">
        <f>IF(Number!G32="","",Number!G32)</f>
        <v>－</v>
      </c>
      <c r="H32" s="195" t="str">
        <f>IF(Number!H32="","",VLOOKUP(Number!H32,Result!$A$7:$G$16,Number!$Q$3,FALSE))</f>
        <v>Tos</v>
      </c>
      <c r="I32" s="191" t="str">
        <f>IF(Number!I32="","",VLOOKUP(Number!I32,Result!$A$7:$G$16,Number!$Q$3,FALSE))</f>
        <v>Umi</v>
      </c>
      <c r="J32" s="192" t="str">
        <f>IF(Number!J32="","",Number!J32)</f>
        <v>－</v>
      </c>
      <c r="K32" s="193" t="str">
        <f>IF(Number!K32="","",VLOOKUP(Number!K32,Result!$A$7:$G$16,Number!$Q$3,FALSE))</f>
        <v>Yuk</v>
      </c>
      <c r="L32" s="191" t="str">
        <f>IF(Number!L32="","",VLOOKUP(Number!L32,Result!$A$7:$G$16,Number!$Q$3,FALSE))</f>
        <v>Ura</v>
      </c>
      <c r="M32" s="192" t="str">
        <f>IF(Number!M32="","",Number!M32)</f>
        <v>－</v>
      </c>
      <c r="N32" s="193" t="str">
        <f>IF(Number!N32="","",VLOOKUP(Number!N32,Result!$A$7:$G$16,Number!$Q$3,FALSE))</f>
        <v>Eii</v>
      </c>
      <c r="O32" s="191" t="str">
        <f>IF(Number!O32="","",VLOOKUP(Number!O32,Result!$A$7:$G$16,Number!$Q$3,FALSE))</f>
        <v>Mai</v>
      </c>
      <c r="P32" s="192" t="str">
        <f>IF(Number!P32="","",Number!P32)</f>
        <v>－</v>
      </c>
      <c r="Q32" s="193" t="str">
        <f>IF(Number!Q32="","",VLOOKUP(Number!Q32,Result!$A$7:$G$16,Number!$Q$3,FALSE))</f>
        <v>Nat</v>
      </c>
    </row>
    <row r="33" spans="2:17" ht="20.25" customHeight="1">
      <c r="B33" s="196">
        <f>IF(Number!B33="","",Number!B33)</f>
      </c>
      <c r="C33" s="197"/>
      <c r="D33" s="198"/>
      <c r="E33" s="199"/>
      <c r="F33" s="197"/>
      <c r="G33" s="198"/>
      <c r="H33" s="199"/>
      <c r="I33" s="197"/>
      <c r="J33" s="198"/>
      <c r="K33" s="199"/>
      <c r="L33" s="197"/>
      <c r="M33" s="198"/>
      <c r="N33" s="199"/>
      <c r="O33" s="197"/>
      <c r="P33" s="198"/>
      <c r="Q33" s="199"/>
    </row>
    <row r="34" spans="2:17" ht="20.25" customHeight="1">
      <c r="B34" s="200" t="str">
        <f>IF(Number!B34="","",Number!B34)</f>
        <v>no.3 match</v>
      </c>
      <c r="C34" s="191" t="str">
        <f>IF(Number!C34="","",VLOOKUP(Number!C34,Result!$A$7:$G$16,Number!$Q$3,FALSE))</f>
        <v>Kos</v>
      </c>
      <c r="D34" s="192" t="str">
        <f>IF(Number!D34="","",Number!D34)</f>
        <v>－</v>
      </c>
      <c r="E34" s="193" t="str">
        <f>IF(Number!E34="","",VLOOKUP(Number!E34,Result!$A$7:$G$16,Number!$Q$3,FALSE))</f>
        <v>Mai</v>
      </c>
      <c r="F34" s="202" t="str">
        <f>IF(Number!F34="","",VLOOKUP(Number!F34,Result!$A$7:$G$16,Number!$Q$3,FALSE))</f>
        <v>Mai</v>
      </c>
      <c r="G34" s="201" t="str">
        <f>IF(Number!G34="","",Number!G34)</f>
        <v>－</v>
      </c>
      <c r="H34" s="203" t="str">
        <f>IF(Number!H34="","",VLOOKUP(Number!H34,Result!$A$7:$G$16,Number!$Q$3,FALSE))</f>
        <v>Yuk</v>
      </c>
      <c r="I34" s="202" t="str">
        <f>IF(Number!I34="","",VLOOKUP(Number!I34,Result!$A$7:$G$16,Number!$Q$3,FALSE))</f>
        <v>Nat</v>
      </c>
      <c r="J34" s="201" t="str">
        <f>IF(Number!J34="","",Number!J34)</f>
        <v>－</v>
      </c>
      <c r="K34" s="203" t="str">
        <f>IF(Number!K34="","",VLOOKUP(Number!K34,Result!$A$7:$G$16,Number!$Q$3,FALSE))</f>
        <v>Eii</v>
      </c>
      <c r="L34" s="202" t="str">
        <f>IF(Number!L34="","",VLOOKUP(Number!L34,Result!$A$7:$G$16,Number!$Q$3,FALSE))</f>
        <v>Nat</v>
      </c>
      <c r="M34" s="201" t="str">
        <f>IF(Number!M34="","",Number!M34)</f>
        <v>－</v>
      </c>
      <c r="N34" s="203" t="str">
        <f>IF(Number!N34="","",VLOOKUP(Number!N34,Result!$A$7:$G$16,Number!$Q$3,FALSE))</f>
        <v>Yuk</v>
      </c>
      <c r="O34" s="202" t="str">
        <f>IF(Number!O34="","",VLOOKUP(Number!O34,Result!$A$7:$G$16,Number!$Q$3,FALSE))</f>
        <v>Yuk</v>
      </c>
      <c r="P34" s="201" t="str">
        <f>IF(Number!P34="","",Number!P34)</f>
        <v>－</v>
      </c>
      <c r="Q34" s="203" t="str">
        <f>IF(Number!Q34="","",VLOOKUP(Number!Q34,Result!$A$7:$G$16,Number!$Q$3,FALSE))</f>
        <v>Eii</v>
      </c>
    </row>
    <row r="35" spans="2:17" ht="20.25" customHeight="1">
      <c r="B35" s="196">
        <f>IF(Number!B35="","",Number!B35)</f>
      </c>
      <c r="C35" s="197"/>
      <c r="D35" s="198"/>
      <c r="E35" s="199"/>
      <c r="F35" s="197"/>
      <c r="G35" s="198"/>
      <c r="H35" s="199"/>
      <c r="I35" s="197"/>
      <c r="J35" s="198"/>
      <c r="K35" s="199"/>
      <c r="L35" s="197"/>
      <c r="M35" s="198"/>
      <c r="N35" s="199"/>
      <c r="O35" s="197"/>
      <c r="P35" s="198"/>
      <c r="Q35" s="199"/>
    </row>
    <row r="36" spans="2:17" ht="20.25" customHeight="1">
      <c r="B36" s="204" t="str">
        <f>IF(Number!B36="","",Number!B36)</f>
        <v>Waiting boat</v>
      </c>
      <c r="C36" s="205" t="str">
        <f>IF(Number!C36="","",VLOOKUP(Number!C36,Result!$A$7:$G$16,Number!$Q$3,FALSE))</f>
        <v>Yuk</v>
      </c>
      <c r="D36" s="201" t="str">
        <f>IF(Number!D36="","",Number!D36)</f>
        <v>→</v>
      </c>
      <c r="E36" s="206" t="str">
        <f>IF(Number!E36="","","("&amp;(VLOOKUP(Number!E36,Result!$A$7:$G$16,Number!$Q$3,FALSE))&amp;")")</f>
        <v>(Umi)</v>
      </c>
      <c r="F36" s="205" t="str">
        <f>IF(Number!F36="","",VLOOKUP(Number!F36,Result!$A$7:$G$16,Number!$Q$3,FALSE))</f>
        <v>Umi</v>
      </c>
      <c r="G36" s="201" t="str">
        <f>IF(Number!G36="","",Number!G36)</f>
        <v>→</v>
      </c>
      <c r="H36" s="206" t="str">
        <f>IF(Number!H36="","","("&amp;(VLOOKUP(Number!H36,Result!$A$7:$G$16,Number!$Q$3,FALSE))&amp;")")</f>
        <v>(Mar)</v>
      </c>
      <c r="I36" s="205" t="str">
        <f>IF(Number!I36="","",VLOOKUP(Number!I36,Result!$A$7:$G$16,Number!$Q$3,FALSE))</f>
        <v>Mar</v>
      </c>
      <c r="J36" s="207">
        <f>IF(Number!J36="","",Number!J36)</f>
      </c>
      <c r="K36" s="206">
        <f>IF(Number!K36="","","("&amp;(VLOOKUP(Number!K36,Result!$A$7:$G$16,Number!$Q$3,FALSE))&amp;")")</f>
      </c>
      <c r="L36" s="205" t="str">
        <f>IF(Number!L36="","",VLOOKUP(Number!L36,Result!$A$7:$G$16,Number!$Q$3,FALSE))</f>
        <v>Mar</v>
      </c>
      <c r="M36" s="201">
        <f>IF(Number!M36="","",Number!M36)</f>
      </c>
      <c r="N36" s="206">
        <f>IF(Number!N36="","","("&amp;(VLOOKUP(Number!N36,Result!$A$7:$G$16,Number!$Q$3,FALSE))&amp;")")</f>
      </c>
      <c r="O36" s="205" t="str">
        <f>IF(Number!O36="","",VLOOKUP(Number!O36,Result!$A$7:$G$16,Number!$Q$3,FALSE))</f>
        <v>Mar</v>
      </c>
      <c r="P36" s="207">
        <f>IF(Number!P36="","",Number!P36)</f>
      </c>
      <c r="Q36" s="208">
        <f>IF(Number!Q36="","","("&amp;(VLOOKUP(Number!Q36,Result!$A$7:$G$16,Number!$Q$3,FALSE))&amp;")")</f>
      </c>
    </row>
    <row r="37" spans="2:17" ht="20.25" customHeight="1">
      <c r="B37" s="209" t="str">
        <f>IF(Number!B37="","",Number!B37)</f>
        <v>Bye</v>
      </c>
      <c r="C37" s="210" t="str">
        <f>IF(Number!C37="","",VLOOKUP(Number!C37,Result!$A$7:$G$16,Number!$Q$3,FALSE))</f>
        <v>Nat</v>
      </c>
      <c r="D37" s="211">
        <f>IF(Number!D37="","",Number!D37)</f>
      </c>
      <c r="E37" s="212">
        <f>IF(Number!E37="","","("&amp;(VLOOKUP(Number!E37,Result!$A$7:$G$16,Number!$Q$3,FALSE))&amp;")")</f>
      </c>
      <c r="F37" s="210" t="str">
        <f>IF(Number!F37="","",VLOOKUP(Number!F37,Result!$A$7:$G$16,Number!$Q$3,FALSE))</f>
        <v>Nat</v>
      </c>
      <c r="G37" s="211" t="str">
        <f>IF(Number!G37="","",Number!G37)</f>
        <v>→</v>
      </c>
      <c r="H37" s="212" t="str">
        <f>IF(Number!H37="","","("&amp;(VLOOKUP(Number!H37,Result!$A$7:$G$16,Number!$Q$3,FALSE))&amp;")")</f>
        <v>(Tos)</v>
      </c>
      <c r="I37" s="210" t="str">
        <f>IF(Number!I37="","",VLOOKUP(Number!I37,Result!$A$7:$G$16,Number!$Q$3,FALSE))</f>
        <v>Tos</v>
      </c>
      <c r="J37" s="213">
        <f>IF(Number!J37="","",Number!J37)</f>
      </c>
      <c r="K37" s="212">
        <f>IF(Number!K37="","","("&amp;(VLOOKUP(Number!K37,Result!$A$7:$G$16,Number!$Q$3,FALSE))&amp;")")</f>
      </c>
      <c r="L37" s="210" t="str">
        <f>IF(Number!L37="","",VLOOKUP(Number!L37,Result!$A$7:$G$16,Number!$Q$3,FALSE))</f>
        <v>Tos</v>
      </c>
      <c r="M37" s="213">
        <f>IF(Number!M37="","",Number!M37)</f>
      </c>
      <c r="N37" s="212">
        <f>IF(Number!N37="","","("&amp;(VLOOKUP(Number!N37,Result!$A$7:$G$16,Number!$Q$3,FALSE))&amp;")")</f>
      </c>
      <c r="O37" s="210" t="str">
        <f>IF(Number!O37="","",VLOOKUP(Number!O37,Result!$A$7:$G$16,Number!$Q$3,FALSE))</f>
        <v>Tos</v>
      </c>
      <c r="P37" s="213">
        <f>IF(Number!P37="","",Number!P37)</f>
      </c>
      <c r="Q37" s="214">
        <f>IF(Number!Q37="","","("&amp;(VLOOKUP(Number!Q37,Result!$A$7:$G$16,Number!$Q$3,FALSE))&amp;")")</f>
      </c>
    </row>
    <row r="38" spans="2:17" ht="20.25" customHeight="1">
      <c r="B38" s="209"/>
      <c r="C38" s="215" t="str">
        <f>IF(Number!C38="","",VLOOKUP(Number!C38,Result!$A$7:$G$16,Number!$Q$3,FALSE))</f>
        <v>Eii</v>
      </c>
      <c r="D38" s="192">
        <f>IF(Number!D38="","",Number!D38)</f>
      </c>
      <c r="E38" s="216">
        <f>IF(Number!E38="","","("&amp;(VLOOKUP(Number!E38,Result!$A$7:$G$16,Number!$Q$3,FALSE))&amp;")")</f>
      </c>
      <c r="F38" s="215" t="str">
        <f>IF(Number!F38="","",VLOOKUP(Number!F38,Result!$A$7:$G$16,Number!$Q$3,FALSE))</f>
        <v>Eii</v>
      </c>
      <c r="G38" s="192" t="str">
        <f>IF(Number!G38="","",Number!G38)</f>
        <v>→</v>
      </c>
      <c r="H38" s="216" t="str">
        <f>IF(Number!H38="","","("&amp;(VLOOKUP(Number!H38,Result!$A$7:$G$16,Number!$Q$3,FALSE))&amp;")")</f>
        <v>(Shu)</v>
      </c>
      <c r="I38" s="225" t="str">
        <f>IF(Number!I38="","",VLOOKUP(Number!I38,Result!$A$7:$G$16,Number!$Q$3,FALSE))</f>
        <v>Shu</v>
      </c>
      <c r="J38" s="192">
        <f>IF(Number!J38="","",Number!J38)</f>
      </c>
      <c r="K38" s="216">
        <f>IF(Number!K38="","","("&amp;(VLOOKUP(Number!K38,Result!$A$7:$G$16,Number!$Q$3,FALSE))&amp;")")</f>
      </c>
      <c r="L38" s="225" t="str">
        <f>IF(Number!L38="","",VLOOKUP(Number!L38,Result!$A$7:$G$16,Number!$Q$3,FALSE))</f>
        <v>Shu</v>
      </c>
      <c r="M38" s="192">
        <f>IF(Number!M38="","",Number!M38)</f>
      </c>
      <c r="N38" s="218">
        <f>IF(Number!N38="","","("&amp;(VLOOKUP(Number!N38,Result!$A$7:$G$16,Number!$Q$3,FALSE))&amp;")")</f>
      </c>
      <c r="O38" s="225" t="str">
        <f>IF(Number!O38="","",VLOOKUP(Number!O38,Result!$A$7:$G$16,Number!$Q$3,FALSE))</f>
        <v>Shu</v>
      </c>
      <c r="P38" s="192">
        <f>IF(Number!P38="","",Number!P38)</f>
      </c>
      <c r="Q38" s="218">
        <f>IF(Number!Q38="","","("&amp;(VLOOKUP(Number!Q38,Result!$A$7:$G$16,Number!$Q$3,FALSE))&amp;")")</f>
      </c>
    </row>
    <row r="39" spans="2:17" ht="20.25" customHeight="1">
      <c r="B39" s="219" t="str">
        <f>IF(Number!B39="","",Number!B39)</f>
        <v>RC boat</v>
      </c>
      <c r="C39" s="220" t="str">
        <f>IF(Number!C39="","",VLOOKUP(Number!C39,Result!$A$7:$G$16,Number!$Q$3,FALSE))</f>
        <v>Ura</v>
      </c>
      <c r="D39" s="198">
        <f>IF(Number!D39="","",Number!D39)</f>
      </c>
      <c r="E39" s="221">
        <f>IF(Number!E39="","","("&amp;(VLOOKUP(Number!E39,Result!$A$7:$G$16,Number!$Q$3,FALSE))&amp;")")</f>
      </c>
      <c r="F39" s="220" t="str">
        <f>IF(Number!F39="","",VLOOKUP(Number!F39,Result!$A$7:$G$16,Number!$Q$3,FALSE))</f>
        <v>Ura</v>
      </c>
      <c r="G39" s="198" t="str">
        <f>IF(Number!G39="","",Number!G39)</f>
        <v>→</v>
      </c>
      <c r="H39" s="221" t="str">
        <f>IF(Number!H39="","","("&amp;(VLOOKUP(Number!H39,Result!$A$7:$G$16,Number!$Q$3,FALSE))&amp;")")</f>
        <v>(Kos)</v>
      </c>
      <c r="I39" s="226" t="str">
        <f>IF(Number!I39="","",VLOOKUP(Number!I39,Result!$A$7:$G$16,Number!$Q$3,FALSE))</f>
        <v>Kos</v>
      </c>
      <c r="J39" s="198">
        <f>IF(Number!J39="","",Number!J39)</f>
      </c>
      <c r="K39" s="221">
        <f>IF(Number!K39="","","("&amp;(VLOOKUP(Number!K39,Result!$A$7:$G$16,Number!$Q$3,FALSE))&amp;")")</f>
      </c>
      <c r="L39" s="226" t="str">
        <f>IF(Number!L39="","",VLOOKUP(Number!L39,Result!$A$7:$G$16,Number!$Q$3,FALSE))</f>
        <v>Kos</v>
      </c>
      <c r="M39" s="198">
        <f>IF(Number!M39="","",Number!M39)</f>
      </c>
      <c r="N39" s="223">
        <f>IF(Number!N39="","","("&amp;(VLOOKUP(Number!N39,Result!$A$7:$G$16,Number!$Q$3,FALSE))&amp;")")</f>
      </c>
      <c r="O39" s="226" t="str">
        <f>IF(Number!O39="","",VLOOKUP(Number!O39,Result!$A$7:$G$16,Number!$Q$3,FALSE))</f>
        <v>Kos</v>
      </c>
      <c r="P39" s="198">
        <f>IF(Number!P39="","",Number!P39)</f>
      </c>
      <c r="Q39" s="223">
        <f>IF(Number!Q39="","","("&amp;(VLOOKUP(Number!Q39,Result!$A$7:$G$16,Number!$Q$3,FALSE))&amp;")")</f>
      </c>
    </row>
    <row r="40" spans="1:17" ht="22.5" customHeight="1">
      <c r="A40" s="184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</row>
    <row r="41" spans="1:17" ht="22.5" customHeight="1">
      <c r="A41" s="184"/>
      <c r="B41" s="185" t="s">
        <v>101</v>
      </c>
      <c r="C41" s="184" t="s">
        <v>102</v>
      </c>
      <c r="D41" s="224"/>
      <c r="E41" s="224"/>
      <c r="F41" s="224"/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24"/>
    </row>
    <row r="42" spans="2:17" ht="20.25" customHeight="1">
      <c r="B42" s="186">
        <f>IF(Number!B42="","",Number!B42)</f>
      </c>
      <c r="C42" s="187" t="str">
        <f>IF(Number!C42="","",Number!C42)</f>
        <v>no.</v>
      </c>
      <c r="D42" s="188">
        <f>IF(Number!D42="","",Number!D42)</f>
        <v>16</v>
      </c>
      <c r="E42" s="189" t="str">
        <f>IF(Number!E42="","",Number!E42)</f>
        <v>flight</v>
      </c>
      <c r="F42" s="187" t="str">
        <f>IF(Number!F42="","",Number!F42)</f>
        <v>no.</v>
      </c>
      <c r="G42" s="188">
        <f>IF(Number!G42="","",Number!G42)</f>
        <v>17</v>
      </c>
      <c r="H42" s="189" t="str">
        <f>IF(Number!H42="","",Number!H42)</f>
        <v>flight</v>
      </c>
      <c r="I42" s="187" t="str">
        <f>IF(Number!I42="","",Number!I42)</f>
        <v>no.</v>
      </c>
      <c r="J42" s="188">
        <f>IF(Number!J42="","",Number!J42)</f>
        <v>18</v>
      </c>
      <c r="K42" s="189" t="str">
        <f>IF(Number!K42="","",Number!K42)</f>
        <v>flight</v>
      </c>
      <c r="L42" s="187" t="str">
        <f>IF(Number!L42="","",Number!L42)</f>
        <v>no.</v>
      </c>
      <c r="M42" s="188">
        <f>IF(Number!M42="","",Number!M42)</f>
        <v>19</v>
      </c>
      <c r="N42" s="189" t="str">
        <f>IF(Number!N42="","",Number!N42)</f>
        <v>flight</v>
      </c>
      <c r="O42" s="187" t="str">
        <f>IF(Number!O42="","",Number!O42)</f>
        <v>no.</v>
      </c>
      <c r="P42" s="188">
        <f>IF(Number!P42="","",Number!P42)</f>
        <v>20</v>
      </c>
      <c r="Q42" s="189" t="str">
        <f>IF(Number!Q42="","",Number!Q42)</f>
        <v>flight</v>
      </c>
    </row>
    <row r="43" spans="2:17" ht="20.25" customHeight="1">
      <c r="B43" s="190" t="str">
        <f>IF(Number!B43="","",Number!B43)</f>
        <v>no.1 match</v>
      </c>
      <c r="C43" s="191" t="str">
        <f>IF(Number!C43="","",VLOOKUP(Number!C43,Result!$A$7:$G$38,Number!$Q$3,FALSE))</f>
        <v>RR5</v>
      </c>
      <c r="D43" s="192" t="str">
        <f>IF(Number!D43="","",Number!D43)</f>
        <v>－</v>
      </c>
      <c r="E43" s="193" t="str">
        <f>IF(Number!E43="","",VLOOKUP(Number!E43,Result!$A$7:$G$38,Number!$Q$3,FALSE))</f>
        <v>RR4</v>
      </c>
      <c r="F43" s="191" t="str">
        <f>IF(Number!F43="","",VLOOKUP(Number!F43,Result!$A$7:$G$38,Number!$Q$3,FALSE))</f>
        <v>RR5</v>
      </c>
      <c r="G43" s="192" t="str">
        <f>IF(Number!G43="","",Number!G43)</f>
        <v>－</v>
      </c>
      <c r="H43" s="193" t="str">
        <f>IF(Number!H43="","",VLOOKUP(Number!H43,Result!$A$7:$G$38,Number!$Q$3,FALSE))</f>
        <v>RR3</v>
      </c>
      <c r="I43" s="191" t="str">
        <f>IF(Number!I43="","",VLOOKUP(Number!I43,Result!$A$7:$G$38,Number!$Q$3,FALSE))</f>
        <v>RR3</v>
      </c>
      <c r="J43" s="192" t="str">
        <f>IF(Number!J43="","",Number!J43)</f>
        <v>－</v>
      </c>
      <c r="K43" s="193" t="str">
        <f>IF(Number!K43="","",VLOOKUP(Number!K43,Result!$A$7:$G$38,Number!$Q$3,FALSE))</f>
        <v>RR2</v>
      </c>
      <c r="L43" s="191" t="str">
        <f>IF(Number!L43="","",VLOOKUP(Number!L43,Result!$A$7:$G$38,Number!$Q$3,FALSE))</f>
        <v>RR6</v>
      </c>
      <c r="M43" s="192" t="str">
        <f>IF(Number!M43="","",Number!M43)</f>
        <v>－</v>
      </c>
      <c r="N43" s="193" t="str">
        <f>IF(Number!N43="","",VLOOKUP(Number!N43,Result!$A$7:$G$38,Number!$Q$3,FALSE))</f>
        <v>RR3</v>
      </c>
      <c r="O43" s="191" t="str">
        <f>IF(Number!O43="","",VLOOKUP(Number!O43,Result!$A$7:$G$38,Number!$Q$3,FALSE))</f>
        <v>RR6</v>
      </c>
      <c r="P43" s="192" t="str">
        <f>IF(Number!P43="","",Number!P43)</f>
        <v>－</v>
      </c>
      <c r="Q43" s="193" t="str">
        <f>IF(Number!Q43="","",VLOOKUP(Number!Q43,Result!$A$7:$G$38,Number!$Q$3,FALSE))</f>
        <v>RR5</v>
      </c>
    </row>
    <row r="44" spans="2:17" ht="20.25" customHeight="1">
      <c r="B44" s="196">
        <f>IF(Number!B44="","",Number!B44)</f>
      </c>
      <c r="C44" s="197"/>
      <c r="D44" s="198"/>
      <c r="E44" s="199"/>
      <c r="F44" s="197"/>
      <c r="G44" s="198"/>
      <c r="H44" s="199"/>
      <c r="I44" s="197"/>
      <c r="J44" s="198"/>
      <c r="K44" s="199"/>
      <c r="L44" s="197"/>
      <c r="M44" s="198"/>
      <c r="N44" s="199"/>
      <c r="O44" s="197"/>
      <c r="P44" s="198"/>
      <c r="Q44" s="199"/>
    </row>
    <row r="45" spans="2:17" ht="20.25" customHeight="1">
      <c r="B45" s="200" t="str">
        <f>IF(Number!B45="","",Number!B45)</f>
        <v>no.2 match</v>
      </c>
      <c r="C45" s="191" t="str">
        <f>IF(Number!C45="","",VLOOKUP(Number!C45,Result!$A$7:$G$38,Number!$Q$3,FALSE))</f>
        <v>RR3</v>
      </c>
      <c r="D45" s="192" t="str">
        <f>IF(Number!D45="","",Number!D45)</f>
        <v>－</v>
      </c>
      <c r="E45" s="193" t="str">
        <f>IF(Number!E45="","",VLOOKUP(Number!E45,Result!$A$7:$G$38,Number!$Q$3,FALSE))</f>
        <v>RR1</v>
      </c>
      <c r="F45" s="191" t="str">
        <f>IF(Number!F45="","",VLOOKUP(Number!F45,Result!$A$7:$G$38,Number!$Q$3,FALSE))</f>
        <v>RR2</v>
      </c>
      <c r="G45" s="192" t="str">
        <f>IF(Number!G45="","",Number!G45)</f>
        <v>－</v>
      </c>
      <c r="H45" s="193" t="str">
        <f>IF(Number!H45="","",VLOOKUP(Number!H45,Result!$A$7:$G$38,Number!$Q$3,FALSE))</f>
        <v>RR4</v>
      </c>
      <c r="I45" s="191" t="str">
        <f>IF(Number!I45="","",VLOOKUP(Number!I45,Result!$A$7:$G$38,Number!$Q$3,FALSE))</f>
        <v>RR4</v>
      </c>
      <c r="J45" s="192" t="str">
        <f>IF(Number!J45="","",Number!J45)</f>
        <v>－</v>
      </c>
      <c r="K45" s="193" t="str">
        <f>IF(Number!K45="","",VLOOKUP(Number!K45,Result!$A$7:$G$38,Number!$Q$3,FALSE))</f>
        <v>RR6</v>
      </c>
      <c r="L45" s="191" t="str">
        <f>IF(Number!L45="","",VLOOKUP(Number!L45,Result!$A$7:$G$38,Number!$Q$3,FALSE))</f>
        <v>RR5</v>
      </c>
      <c r="M45" s="192" t="str">
        <f>IF(Number!M45="","",Number!M45)</f>
        <v>－</v>
      </c>
      <c r="N45" s="193" t="str">
        <f>IF(Number!N45="","",VLOOKUP(Number!N45,Result!$A$7:$G$38,Number!$Q$3,FALSE))</f>
        <v>RR2</v>
      </c>
      <c r="O45" s="191" t="str">
        <f>IF(Number!O45="","",VLOOKUP(Number!O45,Result!$A$7:$G$38,Number!$Q$3,FALSE))</f>
        <v>RR4</v>
      </c>
      <c r="P45" s="192" t="str">
        <f>IF(Number!P45="","",Number!P45)</f>
        <v>－</v>
      </c>
      <c r="Q45" s="193" t="str">
        <f>IF(Number!Q45="","",VLOOKUP(Number!Q45,Result!$A$7:$G$38,Number!$Q$3,FALSE))</f>
        <v>RR3</v>
      </c>
    </row>
    <row r="46" spans="2:17" ht="20.25" customHeight="1">
      <c r="B46" s="196">
        <f>IF(Number!B46="","",Number!B46)</f>
      </c>
      <c r="C46" s="197"/>
      <c r="D46" s="198"/>
      <c r="E46" s="199"/>
      <c r="F46" s="197"/>
      <c r="G46" s="198"/>
      <c r="H46" s="199"/>
      <c r="I46" s="197"/>
      <c r="J46" s="198"/>
      <c r="K46" s="199"/>
      <c r="L46" s="197"/>
      <c r="M46" s="198"/>
      <c r="N46" s="199"/>
      <c r="O46" s="197"/>
      <c r="P46" s="198"/>
      <c r="Q46" s="199"/>
    </row>
    <row r="47" spans="2:17" ht="20.25" customHeight="1">
      <c r="B47" s="200" t="str">
        <f>IF(Number!B47="","",Number!B47)</f>
        <v>no.3 match</v>
      </c>
      <c r="C47" s="202" t="str">
        <f>IF(Number!C47="","",VLOOKUP(Number!C47,Result!$A$7:$G$38,Number!$Q$3,FALSE))</f>
        <v>RR6</v>
      </c>
      <c r="D47" s="201" t="str">
        <f>IF(Number!D47="","",Number!D47)</f>
        <v>－</v>
      </c>
      <c r="E47" s="203" t="str">
        <f>IF(Number!E47="","",VLOOKUP(Number!E47,Result!$A$7:$G$38,Number!$Q$3,FALSE))</f>
        <v>RR2</v>
      </c>
      <c r="F47" s="202" t="str">
        <f>IF(Number!F47="","",VLOOKUP(Number!F47,Result!$A$7:$G$38,Number!$Q$3,FALSE))</f>
        <v>RR1</v>
      </c>
      <c r="G47" s="201" t="str">
        <f>IF(Number!G47="","",Number!G47)</f>
        <v>－</v>
      </c>
      <c r="H47" s="203" t="str">
        <f>IF(Number!H47="","",VLOOKUP(Number!H47,Result!$A$7:$G$38,Number!$Q$3,FALSE))</f>
        <v>RR6</v>
      </c>
      <c r="I47" s="202" t="str">
        <f>IF(Number!I47="","",VLOOKUP(Number!I47,Result!$A$7:$G$38,Number!$Q$3,FALSE))</f>
        <v>RR1</v>
      </c>
      <c r="J47" s="201" t="str">
        <f>IF(Number!J47="","",Number!J47)</f>
        <v>－</v>
      </c>
      <c r="K47" s="203" t="str">
        <f>IF(Number!K47="","",VLOOKUP(Number!K47,Result!$A$7:$G$38,Number!$Q$3,FALSE))</f>
        <v>RR5</v>
      </c>
      <c r="L47" s="202" t="str">
        <f>IF(Number!L47="","",VLOOKUP(Number!L47,Result!$A$7:$G$38,Number!$Q$3,FALSE))</f>
        <v>RR4</v>
      </c>
      <c r="M47" s="201" t="str">
        <f>IF(Number!M47="","",Number!M47)</f>
        <v>－</v>
      </c>
      <c r="N47" s="203" t="str">
        <f>IF(Number!N47="","",VLOOKUP(Number!N47,Result!$A$7:$G$38,Number!$Q$3,FALSE))</f>
        <v>RR1</v>
      </c>
      <c r="O47" s="202" t="str">
        <f>IF(Number!O47="","",VLOOKUP(Number!O47,Result!$A$7:$G$38,Number!$Q$3,FALSE))</f>
        <v>RR2</v>
      </c>
      <c r="P47" s="201" t="str">
        <f>IF(Number!P47="","",Number!P47)</f>
        <v>－</v>
      </c>
      <c r="Q47" s="203" t="str">
        <f>IF(Number!Q47="","",VLOOKUP(Number!Q47,Result!$A$7:$G$38,Number!$Q$3,FALSE))</f>
        <v>RR1</v>
      </c>
    </row>
    <row r="48" spans="2:17" ht="20.25" customHeight="1">
      <c r="B48" s="196">
        <f>IF(Number!B48="","",Number!B48)</f>
      </c>
      <c r="C48" s="197"/>
      <c r="D48" s="198"/>
      <c r="E48" s="199"/>
      <c r="F48" s="197"/>
      <c r="G48" s="198"/>
      <c r="H48" s="199"/>
      <c r="I48" s="197"/>
      <c r="J48" s="198"/>
      <c r="K48" s="199"/>
      <c r="L48" s="197"/>
      <c r="M48" s="198"/>
      <c r="N48" s="199"/>
      <c r="O48" s="197"/>
      <c r="P48" s="198"/>
      <c r="Q48" s="199"/>
    </row>
    <row r="49" spans="2:17" ht="20.25" customHeight="1">
      <c r="B49" s="209" t="str">
        <f>IF(Number!B49="","",Number!B49)</f>
        <v>Bye</v>
      </c>
      <c r="C49" s="225" t="str">
        <f>IF(Number!C49="","",VLOOKUP(Number!C49,Result!$A$7:$G$38,Number!$Q$3,FALSE))</f>
        <v>RR7</v>
      </c>
      <c r="D49" s="192">
        <f>IF(Number!D49="","",Number!D49)</f>
      </c>
      <c r="E49" s="216" t="str">
        <f>IF(Number!E49="","",VLOOKUP(Number!E49,Result!$A$7:$G$38,Number!$Q$3,FALSE))</f>
        <v>RR9</v>
      </c>
      <c r="F49" s="225" t="str">
        <f>IF(Number!F49="","",VLOOKUP(Number!F49,Result!$A$7:$G$38,Number!$Q$3,FALSE))</f>
        <v>RR7</v>
      </c>
      <c r="G49" s="192">
        <f>IF(Number!G49="","",Number!G49)</f>
      </c>
      <c r="H49" s="216" t="str">
        <f>IF(Number!H49="","",VLOOKUP(Number!H49,Result!$A$7:$G$38,Number!$Q$3,FALSE))</f>
        <v>RR9</v>
      </c>
      <c r="I49" s="225" t="str">
        <f>IF(Number!I49="","",VLOOKUP(Number!I49,Result!$A$7:$G$38,Number!$Q$3,FALSE))</f>
        <v>RR7</v>
      </c>
      <c r="J49" s="192">
        <f>IF(Number!J49="","",Number!J49)</f>
      </c>
      <c r="K49" s="216" t="str">
        <f>IF(Number!K49="","",VLOOKUP(Number!K49,Result!$A$7:$G$38,Number!$Q$3,FALSE))</f>
        <v>RR9</v>
      </c>
      <c r="L49" s="225" t="str">
        <f>IF(Number!L49="","",VLOOKUP(Number!L49,Result!$A$7:$G$38,Number!$Q$3,FALSE))</f>
        <v>RR7</v>
      </c>
      <c r="M49" s="192">
        <f>IF(Number!M49="","",Number!M49)</f>
      </c>
      <c r="N49" s="216" t="str">
        <f>IF(Number!N49="","",VLOOKUP(Number!N49,Result!$A$7:$G$38,Number!$Q$3,FALSE))</f>
        <v>RR9</v>
      </c>
      <c r="O49" s="225" t="str">
        <f>IF(Number!O49="","",VLOOKUP(Number!O49,Result!$A$7:$G$38,Number!$Q$3,FALSE))</f>
        <v>RR7</v>
      </c>
      <c r="P49" s="192">
        <f>IF(Number!P49="","",Number!P49)</f>
      </c>
      <c r="Q49" s="216" t="str">
        <f>IF(Number!Q49="","",VLOOKUP(Number!Q49,Result!$A$7:$G$38,Number!$Q$3,FALSE))</f>
        <v>RR9</v>
      </c>
    </row>
    <row r="50" spans="2:17" ht="20.25" customHeight="1">
      <c r="B50" s="219" t="str">
        <f>IF(Number!B50="","",Number!B50)</f>
        <v>Harbor</v>
      </c>
      <c r="C50" s="226" t="str">
        <f>IF(Number!C50="","",VLOOKUP(Number!C50,Result!$A$7:$G$38,Number!$Q$3,FALSE))</f>
        <v>RR8</v>
      </c>
      <c r="D50" s="198">
        <f>IF(Number!D50="","",Number!D50)</f>
      </c>
      <c r="E50" s="221" t="str">
        <f>IF(Number!E50="","",VLOOKUP(Number!E50,Result!$A$7:$G$38,Number!$Q$3,FALSE))</f>
        <v>RR10</v>
      </c>
      <c r="F50" s="226" t="str">
        <f>IF(Number!F50="","",VLOOKUP(Number!F50,Result!$A$7:$G$38,Number!$Q$3,FALSE))</f>
        <v>RR8</v>
      </c>
      <c r="G50" s="198">
        <f>IF(Number!G50="","",Number!G50)</f>
      </c>
      <c r="H50" s="221" t="str">
        <f>IF(Number!H50="","",VLOOKUP(Number!H50,Result!$A$7:$G$38,Number!$Q$3,FALSE))</f>
        <v>RR10</v>
      </c>
      <c r="I50" s="226" t="str">
        <f>IF(Number!I50="","",VLOOKUP(Number!I50,Result!$A$7:$G$38,Number!$Q$3,FALSE))</f>
        <v>RR8</v>
      </c>
      <c r="J50" s="198">
        <f>IF(Number!J50="","",Number!J50)</f>
      </c>
      <c r="K50" s="221" t="str">
        <f>IF(Number!K50="","",VLOOKUP(Number!K50,Result!$A$7:$G$38,Number!$Q$3,FALSE))</f>
        <v>RR10</v>
      </c>
      <c r="L50" s="226" t="str">
        <f>IF(Number!L50="","",VLOOKUP(Number!L50,Result!$A$7:$G$38,Number!$Q$3,FALSE))</f>
        <v>RR8</v>
      </c>
      <c r="M50" s="198">
        <f>IF(Number!M50="","",Number!M50)</f>
      </c>
      <c r="N50" s="221" t="str">
        <f>IF(Number!N50="","",VLOOKUP(Number!N50,Result!$A$7:$G$38,Number!$Q$3,FALSE))</f>
        <v>RR10</v>
      </c>
      <c r="O50" s="226" t="str">
        <f>IF(Number!O50="","",VLOOKUP(Number!O50,Result!$A$7:$G$38,Number!$Q$3,FALSE))</f>
        <v>RR8</v>
      </c>
      <c r="P50" s="198">
        <f>IF(Number!P50="","",Number!P50)</f>
      </c>
      <c r="Q50" s="221" t="str">
        <f>IF(Number!Q50="","",VLOOKUP(Number!Q50,Result!$A$7:$G$38,Number!$Q$3,FALSE))</f>
        <v>RR10</v>
      </c>
    </row>
    <row r="51" spans="9:17" ht="20.25" customHeight="1">
      <c r="I51" s="227"/>
      <c r="M51" s="175"/>
      <c r="N51" s="185"/>
      <c r="O51" s="184"/>
      <c r="P51" s="175"/>
      <c r="Q51" s="175"/>
    </row>
    <row r="52" spans="2:17" ht="20.25" customHeight="1">
      <c r="B52" s="185" t="s">
        <v>103</v>
      </c>
      <c r="C52" s="184" t="s">
        <v>104</v>
      </c>
      <c r="I52" s="227"/>
      <c r="M52" s="175"/>
      <c r="N52" s="185"/>
      <c r="O52" s="184"/>
      <c r="P52" s="175"/>
      <c r="Q52" s="175"/>
    </row>
    <row r="53" spans="2:23" s="184" customFormat="1" ht="20.25" customHeight="1">
      <c r="B53" s="186"/>
      <c r="C53" s="187" t="s">
        <v>105</v>
      </c>
      <c r="D53" s="188">
        <f>P42+1</f>
        <v>21</v>
      </c>
      <c r="E53" s="189" t="s">
        <v>106</v>
      </c>
      <c r="F53" s="187" t="s">
        <v>105</v>
      </c>
      <c r="G53" s="188">
        <f>D53+1</f>
        <v>22</v>
      </c>
      <c r="H53" s="189" t="s">
        <v>106</v>
      </c>
      <c r="I53" s="187" t="s">
        <v>105</v>
      </c>
      <c r="J53" s="188">
        <f>G53+1</f>
        <v>23</v>
      </c>
      <c r="K53" s="189" t="s">
        <v>106</v>
      </c>
      <c r="L53" s="249" t="s">
        <v>107</v>
      </c>
      <c r="M53" s="249"/>
      <c r="N53" s="249"/>
      <c r="O53" s="249"/>
      <c r="P53" s="249"/>
      <c r="Q53" s="249"/>
      <c r="R53" s="249"/>
      <c r="S53" s="249"/>
      <c r="T53" s="249"/>
      <c r="U53" s="175"/>
      <c r="V53" s="175"/>
      <c r="W53" s="175"/>
    </row>
    <row r="54" spans="2:23" s="184" customFormat="1" ht="20.25" customHeight="1">
      <c r="B54" s="190" t="s">
        <v>108</v>
      </c>
      <c r="C54" s="191" t="str">
        <f>IF(Number!C54="","",VLOOKUP(Number!C54,Result!$A$7:$G$38,Number!$Q$3,FALSE))</f>
        <v>RR9</v>
      </c>
      <c r="D54" s="192" t="str">
        <f>IF(Number!D54="","",Number!D54)</f>
        <v>－</v>
      </c>
      <c r="E54" s="193" t="str">
        <f>IF(Number!E54="","",VLOOKUP(Number!E54,Result!$A$7:$G$38,Number!$Q$3,FALSE))</f>
        <v>RR8</v>
      </c>
      <c r="F54" s="191" t="str">
        <f>IF(Number!F54="","",VLOOKUP(Number!F54,Result!$A$7:$G$38,Number!$Q$3,FALSE))</f>
        <v>RR9</v>
      </c>
      <c r="G54" s="192" t="str">
        <f>IF(Number!G54="","",Number!G54)</f>
        <v>－</v>
      </c>
      <c r="H54" s="193" t="str">
        <f>IF(Number!H54="","",VLOOKUP(Number!H54,Result!$A$7:$G$38,Number!$Q$3,FALSE))</f>
        <v>RR7</v>
      </c>
      <c r="I54" s="191" t="str">
        <f>IF(Number!I54="","",VLOOKUP(Number!I54,Result!$A$7:$G$38,Number!$Q$3,FALSE))</f>
        <v>RR10</v>
      </c>
      <c r="J54" s="192" t="str">
        <f>IF(Number!J54="","",Number!J54)</f>
        <v>－</v>
      </c>
      <c r="K54" s="193" t="str">
        <f>IF(Number!K54="","",VLOOKUP(Number!K54,Result!$A$7:$G$38,Number!$Q$3,FALSE))</f>
        <v>RR9</v>
      </c>
      <c r="L54" s="192"/>
      <c r="M54" s="192"/>
      <c r="N54" s="192"/>
      <c r="O54" s="192"/>
      <c r="P54" s="192"/>
      <c r="Q54" s="192"/>
      <c r="R54" s="228"/>
      <c r="S54" s="228"/>
      <c r="T54" s="228"/>
      <c r="U54" s="175"/>
      <c r="V54" s="175"/>
      <c r="W54" s="175"/>
    </row>
    <row r="55" spans="2:23" s="184" customFormat="1" ht="20.25" customHeight="1">
      <c r="B55" s="196"/>
      <c r="C55" s="197"/>
      <c r="D55" s="198"/>
      <c r="E55" s="199"/>
      <c r="F55" s="197"/>
      <c r="G55" s="198"/>
      <c r="H55" s="199"/>
      <c r="I55" s="197"/>
      <c r="J55" s="198"/>
      <c r="K55" s="199"/>
      <c r="L55" s="192"/>
      <c r="M55" s="192"/>
      <c r="N55" s="192"/>
      <c r="O55" s="192"/>
      <c r="P55" s="192"/>
      <c r="Q55" s="192"/>
      <c r="R55" s="229"/>
      <c r="S55" s="229"/>
      <c r="T55" s="229"/>
      <c r="U55" s="175"/>
      <c r="V55" s="175"/>
      <c r="W55" s="175"/>
    </row>
    <row r="56" spans="2:23" s="184" customFormat="1" ht="20.25" customHeight="1">
      <c r="B56" s="200" t="s">
        <v>109</v>
      </c>
      <c r="C56" s="191" t="str">
        <f>IF(Number!C56="","",VLOOKUP(Number!C56,Result!$A$7:$G$38,Number!$Q$3,FALSE))</f>
        <v>RR7</v>
      </c>
      <c r="D56" s="192" t="str">
        <f>IF(Number!D56="","",Number!D56)</f>
        <v>－</v>
      </c>
      <c r="E56" s="193" t="str">
        <f>IF(Number!E56="","",VLOOKUP(Number!E56,Result!$A$7:$G$38,Number!$Q$3,FALSE))</f>
        <v>RR10</v>
      </c>
      <c r="F56" s="191" t="str">
        <f>IF(Number!F56="","",VLOOKUP(Number!F56,Result!$A$7:$G$38,Number!$Q$3,FALSE))</f>
        <v>RR10</v>
      </c>
      <c r="G56" s="192" t="str">
        <f>IF(Number!G56="","",Number!G56)</f>
        <v>－</v>
      </c>
      <c r="H56" s="193" t="str">
        <f>IF(Number!H56="","",VLOOKUP(Number!H56,Result!$A$7:$G$38,Number!$Q$3,FALSE))</f>
        <v>RR8</v>
      </c>
      <c r="I56" s="191" t="str">
        <f>IF(Number!I56="","",VLOOKUP(Number!I56,Result!$A$7:$G$38,Number!$Q$3,FALSE))</f>
        <v>RR8</v>
      </c>
      <c r="J56" s="192" t="str">
        <f>IF(Number!J56="","",Number!J56)</f>
        <v>－</v>
      </c>
      <c r="K56" s="193" t="str">
        <f>IF(Number!K56="","",VLOOKUP(Number!K56,Result!$A$7:$G$38,Number!$Q$3,FALSE))</f>
        <v>RR7</v>
      </c>
      <c r="O56" s="192"/>
      <c r="P56" s="192"/>
      <c r="Q56" s="192"/>
      <c r="R56" s="228"/>
      <c r="S56" s="228"/>
      <c r="T56" s="228"/>
      <c r="U56" s="175"/>
      <c r="V56" s="175"/>
      <c r="W56" s="175"/>
    </row>
    <row r="57" spans="2:23" s="184" customFormat="1" ht="20.25" customHeight="1">
      <c r="B57" s="196"/>
      <c r="C57" s="197"/>
      <c r="D57" s="198"/>
      <c r="E57" s="199"/>
      <c r="F57" s="197"/>
      <c r="G57" s="198"/>
      <c r="H57" s="199"/>
      <c r="I57" s="197"/>
      <c r="J57" s="198"/>
      <c r="K57" s="199"/>
      <c r="O57" s="192"/>
      <c r="P57" s="192"/>
      <c r="Q57" s="192"/>
      <c r="R57" s="229"/>
      <c r="S57" s="229"/>
      <c r="T57" s="229"/>
      <c r="U57" s="175"/>
      <c r="V57" s="175"/>
      <c r="W57" s="175"/>
    </row>
    <row r="58" spans="2:23" s="184" customFormat="1" ht="20.25" customHeight="1">
      <c r="B58" s="185" t="s">
        <v>103</v>
      </c>
      <c r="C58" s="184" t="s">
        <v>110</v>
      </c>
      <c r="D58" s="192"/>
      <c r="E58" s="192"/>
      <c r="F58" s="192"/>
      <c r="G58" s="192"/>
      <c r="H58" s="192"/>
      <c r="I58" s="192"/>
      <c r="J58" s="192"/>
      <c r="K58" s="192"/>
      <c r="O58" s="192"/>
      <c r="P58" s="192"/>
      <c r="Q58" s="192"/>
      <c r="R58" s="229"/>
      <c r="S58" s="229"/>
      <c r="T58" s="229"/>
      <c r="U58" s="175"/>
      <c r="V58" s="175"/>
      <c r="W58" s="175"/>
    </row>
    <row r="59" spans="2:11" ht="20.25" customHeight="1">
      <c r="B59" s="190" t="s">
        <v>111</v>
      </c>
      <c r="C59" s="202" t="str">
        <f>IF(Number!C59="","",VLOOKUP(Number!C59,Result!$A$7:$G$38,Number!$Q$3,FALSE))</f>
        <v>SF2</v>
      </c>
      <c r="D59" s="201" t="str">
        <f>IF(Number!D59="","",Number!D59)</f>
        <v>－</v>
      </c>
      <c r="E59" s="203" t="str">
        <f>IF(Number!E59="","",VLOOKUP(Number!E59,Result!$A$7:$G$38,Number!$Q$3,FALSE))</f>
        <v>SF1</v>
      </c>
      <c r="F59" s="202" t="str">
        <f>IF(Number!F59="","",VLOOKUP(Number!F59,Result!$A$7:$G$38,Number!$Q$3,FALSE))</f>
        <v>SF1</v>
      </c>
      <c r="G59" s="201" t="str">
        <f>IF(Number!G59="","",Number!G59)</f>
        <v>－</v>
      </c>
      <c r="H59" s="203" t="str">
        <f>IF(Number!H59="","",VLOOKUP(Number!H59,Result!$A$7:$G$38,Number!$Q$3,FALSE))</f>
        <v>SF2</v>
      </c>
      <c r="I59" s="202" t="str">
        <f>IF(Number!I59="","",VLOOKUP(Number!I59,Result!$A$7:$G$38,Number!$Q$3,FALSE))</f>
        <v>SF2</v>
      </c>
      <c r="J59" s="201" t="str">
        <f>IF(Number!J59="","",Number!J59)</f>
        <v>－</v>
      </c>
      <c r="K59" s="203" t="str">
        <f>IF(Number!K59="","",VLOOKUP(Number!K59,Result!$A$7:$G$38,Number!$Q$3,FALSE))</f>
        <v>SF1</v>
      </c>
    </row>
    <row r="60" spans="2:11" ht="20.25" customHeight="1">
      <c r="B60" s="196"/>
      <c r="C60" s="197"/>
      <c r="D60" s="198"/>
      <c r="E60" s="199"/>
      <c r="F60" s="197"/>
      <c r="G60" s="198"/>
      <c r="H60" s="199"/>
      <c r="I60" s="197"/>
      <c r="J60" s="198"/>
      <c r="K60" s="199"/>
    </row>
  </sheetData>
  <sheetProtection selectLockedCells="1" selectUnlockedCells="1"/>
  <mergeCells count="1">
    <mergeCell ref="L53:T53"/>
  </mergeCells>
  <printOptions horizontalCentered="1" vertic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9" scale="94"/>
  <rowBreaks count="1" manualBreakCount="1">
    <brk id="2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0"/>
  <sheetViews>
    <sheetView showGridLines="0" showZeros="0" zoomScale="80" zoomScaleNormal="80" zoomScaleSheetLayoutView="90" workbookViewId="0" topLeftCell="A1">
      <selection activeCell="E7" sqref="E7"/>
    </sheetView>
  </sheetViews>
  <sheetFormatPr defaultColWidth="9.00390625" defaultRowHeight="5.25" customHeight="1"/>
  <cols>
    <col min="1" max="1" width="2.625" style="175" customWidth="1"/>
    <col min="2" max="2" width="15.625" style="176" customWidth="1"/>
    <col min="3" max="3" width="7.125" style="176" customWidth="1"/>
    <col min="4" max="4" width="4.125" style="176" customWidth="1"/>
    <col min="5" max="6" width="7.125" style="176" customWidth="1"/>
    <col min="7" max="7" width="4.125" style="176" customWidth="1"/>
    <col min="8" max="9" width="7.125" style="176" customWidth="1"/>
    <col min="10" max="10" width="4.125" style="176" customWidth="1"/>
    <col min="11" max="12" width="7.125" style="176" customWidth="1"/>
    <col min="13" max="13" width="4.125" style="176" customWidth="1"/>
    <col min="14" max="15" width="7.125" style="176" customWidth="1"/>
    <col min="16" max="16" width="4.125" style="176" customWidth="1"/>
    <col min="17" max="17" width="7.125" style="176" customWidth="1"/>
    <col min="18" max="18" width="7.125" style="175" customWidth="1"/>
    <col min="19" max="19" width="4.125" style="175" customWidth="1"/>
    <col min="20" max="21" width="7.125" style="175" customWidth="1"/>
    <col min="22" max="22" width="4.125" style="175" customWidth="1"/>
    <col min="23" max="24" width="7.125" style="175" customWidth="1"/>
    <col min="25" max="25" width="4.125" style="175" customWidth="1"/>
    <col min="26" max="26" width="7.125" style="175" customWidth="1"/>
    <col min="27" max="16384" width="9.00390625" style="175" customWidth="1"/>
  </cols>
  <sheetData>
    <row r="1" spans="2:17" ht="20.25" customHeight="1"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</row>
    <row r="2" spans="2:20" ht="20.25" customHeight="1">
      <c r="B2" s="177" t="str">
        <f>Result!A1</f>
        <v>2010 All Japan Yacht Match-Race Championship in Hayama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8"/>
      <c r="P2" s="179" t="s">
        <v>100</v>
      </c>
      <c r="Q2" s="180"/>
      <c r="R2" s="181"/>
      <c r="S2" s="182"/>
      <c r="T2" s="182"/>
    </row>
    <row r="3" spans="2:17" ht="20.25" customHeight="1">
      <c r="B3" s="177"/>
      <c r="C3" s="175"/>
      <c r="D3" s="175"/>
      <c r="E3" s="175"/>
      <c r="F3" s="177"/>
      <c r="G3" s="175"/>
      <c r="H3" s="175"/>
      <c r="I3" s="175"/>
      <c r="J3" s="175"/>
      <c r="K3" s="175"/>
      <c r="L3" s="175"/>
      <c r="M3" s="175"/>
      <c r="N3" s="183" t="str">
        <f>Result!S2</f>
        <v>20-23 November 2010 　ISAF Grade3   JYMA egF=2.0</v>
      </c>
      <c r="O3" s="250" t="s">
        <v>112</v>
      </c>
      <c r="P3" s="250"/>
      <c r="Q3" s="230">
        <v>7</v>
      </c>
    </row>
    <row r="4" spans="1:23" ht="22.5" customHeight="1">
      <c r="A4" s="184"/>
      <c r="B4" s="185" t="s">
        <v>113</v>
      </c>
      <c r="C4" s="184" t="s">
        <v>114</v>
      </c>
      <c r="U4" s="184"/>
      <c r="V4" s="9"/>
      <c r="W4" s="9"/>
    </row>
    <row r="5" spans="2:17" ht="20.25" customHeight="1">
      <c r="B5" s="186"/>
      <c r="C5" s="187" t="s">
        <v>105</v>
      </c>
      <c r="D5" s="188">
        <v>1</v>
      </c>
      <c r="E5" s="189" t="s">
        <v>106</v>
      </c>
      <c r="F5" s="187" t="s">
        <v>105</v>
      </c>
      <c r="G5" s="188">
        <f>D5+1</f>
        <v>2</v>
      </c>
      <c r="H5" s="189" t="s">
        <v>106</v>
      </c>
      <c r="I5" s="187" t="s">
        <v>105</v>
      </c>
      <c r="J5" s="188">
        <f>G5+1</f>
        <v>3</v>
      </c>
      <c r="K5" s="189" t="s">
        <v>106</v>
      </c>
      <c r="L5" s="187" t="s">
        <v>105</v>
      </c>
      <c r="M5" s="188">
        <f>J5+1</f>
        <v>4</v>
      </c>
      <c r="N5" s="189" t="s">
        <v>106</v>
      </c>
      <c r="O5" s="187" t="s">
        <v>105</v>
      </c>
      <c r="P5" s="188">
        <f>M5+1</f>
        <v>5</v>
      </c>
      <c r="Q5" s="189" t="s">
        <v>106</v>
      </c>
    </row>
    <row r="6" spans="2:23" ht="20.25" customHeight="1">
      <c r="B6" s="190" t="s">
        <v>108</v>
      </c>
      <c r="C6" s="191">
        <v>9</v>
      </c>
      <c r="D6" s="231" t="s">
        <v>115</v>
      </c>
      <c r="E6" s="193">
        <v>4</v>
      </c>
      <c r="F6" s="191">
        <v>8</v>
      </c>
      <c r="G6" s="231" t="s">
        <v>115</v>
      </c>
      <c r="H6" s="193">
        <v>4</v>
      </c>
      <c r="I6" s="194">
        <v>10</v>
      </c>
      <c r="J6" s="231" t="s">
        <v>115</v>
      </c>
      <c r="K6" s="195">
        <v>4</v>
      </c>
      <c r="L6" s="194">
        <v>8</v>
      </c>
      <c r="M6" s="231" t="s">
        <v>115</v>
      </c>
      <c r="N6" s="193">
        <v>5</v>
      </c>
      <c r="O6" s="194">
        <v>6</v>
      </c>
      <c r="P6" s="231" t="s">
        <v>115</v>
      </c>
      <c r="Q6" s="193">
        <v>3</v>
      </c>
      <c r="U6" s="192"/>
      <c r="V6" s="192"/>
      <c r="W6" s="192"/>
    </row>
    <row r="7" spans="2:23" ht="20.25" customHeight="1">
      <c r="B7" s="196"/>
      <c r="C7" s="197"/>
      <c r="D7" s="198"/>
      <c r="E7" s="236"/>
      <c r="F7" s="197"/>
      <c r="G7" s="198"/>
      <c r="H7" s="199"/>
      <c r="I7" s="197"/>
      <c r="J7" s="198"/>
      <c r="K7" s="199"/>
      <c r="L7" s="197"/>
      <c r="M7" s="198"/>
      <c r="N7" s="199"/>
      <c r="O7" s="197"/>
      <c r="P7" s="198"/>
      <c r="Q7" s="199"/>
      <c r="U7" s="192"/>
      <c r="V7" s="192"/>
      <c r="W7" s="192"/>
    </row>
    <row r="8" spans="2:23" ht="20.25" customHeight="1">
      <c r="B8" s="200" t="s">
        <v>109</v>
      </c>
      <c r="C8" s="191">
        <v>2</v>
      </c>
      <c r="D8" s="231" t="s">
        <v>115</v>
      </c>
      <c r="E8" s="193">
        <v>8</v>
      </c>
      <c r="F8" s="191">
        <v>1</v>
      </c>
      <c r="G8" s="231" t="s">
        <v>115</v>
      </c>
      <c r="H8" s="193">
        <v>9</v>
      </c>
      <c r="I8" s="194">
        <v>2</v>
      </c>
      <c r="J8" s="232" t="s">
        <v>115</v>
      </c>
      <c r="K8" s="195">
        <v>9</v>
      </c>
      <c r="L8" s="191">
        <v>7</v>
      </c>
      <c r="M8" s="231" t="s">
        <v>115</v>
      </c>
      <c r="N8" s="193">
        <v>3</v>
      </c>
      <c r="O8" s="194">
        <v>4</v>
      </c>
      <c r="P8" s="232" t="s">
        <v>115</v>
      </c>
      <c r="Q8" s="195">
        <v>1</v>
      </c>
      <c r="U8" s="192"/>
      <c r="V8" s="192"/>
      <c r="W8" s="192"/>
    </row>
    <row r="9" spans="2:23" ht="20.25" customHeight="1">
      <c r="B9" s="196"/>
      <c r="C9" s="197"/>
      <c r="D9" s="198"/>
      <c r="E9" s="199"/>
      <c r="F9" s="197"/>
      <c r="G9" s="198"/>
      <c r="H9" s="199"/>
      <c r="I9" s="197"/>
      <c r="J9" s="198"/>
      <c r="K9" s="199"/>
      <c r="L9" s="197"/>
      <c r="M9" s="198"/>
      <c r="N9" s="199"/>
      <c r="O9" s="197"/>
      <c r="P9" s="198"/>
      <c r="Q9" s="199"/>
      <c r="U9" s="192"/>
      <c r="V9" s="192"/>
      <c r="W9" s="192"/>
    </row>
    <row r="10" spans="2:23" ht="20.25" customHeight="1">
      <c r="B10" s="200" t="s">
        <v>111</v>
      </c>
      <c r="C10" s="202">
        <v>1</v>
      </c>
      <c r="D10" s="232" t="s">
        <v>115</v>
      </c>
      <c r="E10" s="203">
        <v>10</v>
      </c>
      <c r="F10" s="202">
        <v>2</v>
      </c>
      <c r="G10" s="232" t="s">
        <v>115</v>
      </c>
      <c r="H10" s="203">
        <v>10</v>
      </c>
      <c r="I10" s="202">
        <v>1</v>
      </c>
      <c r="J10" s="232" t="s">
        <v>115</v>
      </c>
      <c r="K10" s="203">
        <v>8</v>
      </c>
      <c r="L10" s="191">
        <v>6</v>
      </c>
      <c r="M10" s="231" t="s">
        <v>115</v>
      </c>
      <c r="N10" s="193">
        <v>1</v>
      </c>
      <c r="O10" s="191">
        <v>7</v>
      </c>
      <c r="P10" s="231" t="s">
        <v>115</v>
      </c>
      <c r="Q10" s="193">
        <v>5</v>
      </c>
      <c r="U10" s="192"/>
      <c r="V10" s="192"/>
      <c r="W10" s="192"/>
    </row>
    <row r="11" spans="2:23" ht="20.25" customHeight="1">
      <c r="B11" s="196"/>
      <c r="C11" s="197"/>
      <c r="D11" s="198"/>
      <c r="E11" s="199"/>
      <c r="F11" s="197"/>
      <c r="G11" s="198"/>
      <c r="H11" s="199"/>
      <c r="I11" s="197"/>
      <c r="J11" s="198"/>
      <c r="K11" s="199"/>
      <c r="L11" s="197"/>
      <c r="M11" s="198"/>
      <c r="N11" s="199"/>
      <c r="O11" s="197"/>
      <c r="P11" s="198"/>
      <c r="Q11" s="199"/>
      <c r="U11" s="192"/>
      <c r="V11" s="192"/>
      <c r="W11" s="192"/>
    </row>
    <row r="12" spans="2:23" ht="20.25" customHeight="1">
      <c r="B12" s="204" t="s">
        <v>116</v>
      </c>
      <c r="C12" s="205">
        <v>3</v>
      </c>
      <c r="D12" s="201">
        <f>IF(E12="","","→")</f>
      </c>
      <c r="E12" s="206"/>
      <c r="F12" s="205">
        <v>3</v>
      </c>
      <c r="G12" s="201">
        <f>IF(H12="","","→")</f>
      </c>
      <c r="H12" s="206"/>
      <c r="I12" s="205">
        <v>3</v>
      </c>
      <c r="J12" s="207" t="str">
        <f>IF(K12="","","→")</f>
        <v>→</v>
      </c>
      <c r="K12" s="206">
        <v>2</v>
      </c>
      <c r="L12" s="205">
        <v>2</v>
      </c>
      <c r="M12" s="201">
        <f>IF(N12="","","→")</f>
      </c>
      <c r="N12" s="206"/>
      <c r="O12" s="205">
        <v>2</v>
      </c>
      <c r="P12" s="207" t="str">
        <f>IF(Q12="","","→")</f>
        <v>→</v>
      </c>
      <c r="Q12" s="208">
        <v>1</v>
      </c>
      <c r="U12" s="233"/>
      <c r="V12" s="192"/>
      <c r="W12" s="234"/>
    </row>
    <row r="13" spans="2:23" ht="20.25" customHeight="1">
      <c r="B13" s="209" t="s">
        <v>117</v>
      </c>
      <c r="C13" s="210">
        <v>5</v>
      </c>
      <c r="D13" s="211">
        <f>IF(E13="","","→")</f>
      </c>
      <c r="E13" s="212"/>
      <c r="F13" s="210">
        <v>5</v>
      </c>
      <c r="G13" s="211">
        <f>IF(H13="","","→")</f>
      </c>
      <c r="H13" s="212"/>
      <c r="I13" s="210">
        <v>5</v>
      </c>
      <c r="J13" s="213" t="str">
        <f>IF(K13="","","→")</f>
        <v>→</v>
      </c>
      <c r="K13" s="212">
        <v>4</v>
      </c>
      <c r="L13" s="210">
        <v>4</v>
      </c>
      <c r="M13" s="213" t="str">
        <f>IF(N13="","","→")</f>
        <v>→</v>
      </c>
      <c r="N13" s="212">
        <v>8</v>
      </c>
      <c r="O13" s="210">
        <v>8</v>
      </c>
      <c r="P13" s="213">
        <f>IF(Q13="","","→")</f>
      </c>
      <c r="Q13" s="214"/>
      <c r="U13" s="233"/>
      <c r="V13" s="192"/>
      <c r="W13" s="234"/>
    </row>
    <row r="14" spans="2:23" ht="20.25" customHeight="1">
      <c r="B14" s="209"/>
      <c r="C14" s="215">
        <v>6</v>
      </c>
      <c r="D14" s="192">
        <f>IF(E14="","","→")</f>
      </c>
      <c r="E14" s="216"/>
      <c r="F14" s="215">
        <v>6</v>
      </c>
      <c r="G14" s="192">
        <f>IF(H14="","","→")</f>
      </c>
      <c r="H14" s="216"/>
      <c r="I14" s="215">
        <v>6</v>
      </c>
      <c r="J14" s="217" t="str">
        <f>IF(K14="","","→")</f>
        <v>→</v>
      </c>
      <c r="K14" s="216">
        <v>9</v>
      </c>
      <c r="L14" s="215">
        <v>9</v>
      </c>
      <c r="M14" s="192">
        <f>IF(N14="","","→")</f>
      </c>
      <c r="N14" s="216"/>
      <c r="O14" s="215">
        <v>9</v>
      </c>
      <c r="P14" s="217" t="str">
        <f>IF(Q14="","","→")</f>
        <v>→</v>
      </c>
      <c r="Q14" s="218">
        <v>6</v>
      </c>
      <c r="U14" s="233"/>
      <c r="V14" s="192"/>
      <c r="W14" s="234"/>
    </row>
    <row r="15" spans="2:23" ht="20.25" customHeight="1">
      <c r="B15" s="219" t="s">
        <v>118</v>
      </c>
      <c r="C15" s="220">
        <v>7</v>
      </c>
      <c r="D15" s="198">
        <f>IF(E15="","","→")</f>
      </c>
      <c r="E15" s="221"/>
      <c r="F15" s="220">
        <v>7</v>
      </c>
      <c r="G15" s="198">
        <f>IF(H15="","","→")</f>
      </c>
      <c r="H15" s="221"/>
      <c r="I15" s="220">
        <v>7</v>
      </c>
      <c r="J15" s="222" t="str">
        <f>IF(K15="","","→")</f>
        <v>→</v>
      </c>
      <c r="K15" s="221">
        <v>10</v>
      </c>
      <c r="L15" s="220">
        <v>10</v>
      </c>
      <c r="M15" s="198">
        <f>IF(N15="","","→")</f>
      </c>
      <c r="N15" s="221"/>
      <c r="O15" s="220">
        <v>10</v>
      </c>
      <c r="P15" s="222" t="str">
        <f>IF(Q15="","","→")</f>
        <v>→</v>
      </c>
      <c r="Q15" s="223">
        <v>4</v>
      </c>
      <c r="U15" s="235"/>
      <c r="V15" s="192"/>
      <c r="W15" s="234"/>
    </row>
    <row r="16" spans="1:17" ht="22.5" customHeight="1">
      <c r="A16" s="184"/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</row>
    <row r="17" spans="2:17" ht="20.25" customHeight="1">
      <c r="B17" s="186"/>
      <c r="C17" s="187" t="s">
        <v>105</v>
      </c>
      <c r="D17" s="188">
        <f>P5+1</f>
        <v>6</v>
      </c>
      <c r="E17" s="189" t="s">
        <v>106</v>
      </c>
      <c r="F17" s="187" t="s">
        <v>105</v>
      </c>
      <c r="G17" s="188">
        <f>D17+1</f>
        <v>7</v>
      </c>
      <c r="H17" s="189" t="s">
        <v>106</v>
      </c>
      <c r="I17" s="187" t="s">
        <v>105</v>
      </c>
      <c r="J17" s="188">
        <f>G17+1</f>
        <v>8</v>
      </c>
      <c r="K17" s="189" t="s">
        <v>106</v>
      </c>
      <c r="L17" s="187" t="s">
        <v>105</v>
      </c>
      <c r="M17" s="188">
        <f>J17+1</f>
        <v>9</v>
      </c>
      <c r="N17" s="189" t="s">
        <v>106</v>
      </c>
      <c r="O17" s="187" t="s">
        <v>105</v>
      </c>
      <c r="P17" s="188">
        <f>M17+1</f>
        <v>10</v>
      </c>
      <c r="Q17" s="189" t="s">
        <v>106</v>
      </c>
    </row>
    <row r="18" spans="2:17" ht="20.25" customHeight="1">
      <c r="B18" s="190" t="s">
        <v>108</v>
      </c>
      <c r="C18" s="191">
        <v>5</v>
      </c>
      <c r="D18" s="231" t="s">
        <v>115</v>
      </c>
      <c r="E18" s="195">
        <v>2</v>
      </c>
      <c r="F18" s="191">
        <v>5</v>
      </c>
      <c r="G18" s="231" t="s">
        <v>115</v>
      </c>
      <c r="H18" s="195">
        <v>9</v>
      </c>
      <c r="I18" s="191">
        <v>3</v>
      </c>
      <c r="J18" s="231" t="s">
        <v>115</v>
      </c>
      <c r="K18" s="195">
        <v>5</v>
      </c>
      <c r="L18" s="191">
        <v>7</v>
      </c>
      <c r="M18" s="231" t="s">
        <v>115</v>
      </c>
      <c r="N18" s="195">
        <v>2</v>
      </c>
      <c r="O18" s="191">
        <v>10</v>
      </c>
      <c r="P18" s="231" t="s">
        <v>115</v>
      </c>
      <c r="Q18" s="195">
        <v>5</v>
      </c>
    </row>
    <row r="19" spans="2:17" ht="20.25" customHeight="1">
      <c r="B19" s="196"/>
      <c r="C19" s="197"/>
      <c r="D19" s="198"/>
      <c r="E19" s="199"/>
      <c r="F19" s="197"/>
      <c r="G19" s="198"/>
      <c r="H19" s="199"/>
      <c r="I19" s="197"/>
      <c r="J19" s="198"/>
      <c r="K19" s="199"/>
      <c r="L19" s="197"/>
      <c r="M19" s="198"/>
      <c r="N19" s="199"/>
      <c r="O19" s="197"/>
      <c r="P19" s="198"/>
      <c r="Q19" s="199"/>
    </row>
    <row r="20" spans="2:17" ht="20.25" customHeight="1">
      <c r="B20" s="200" t="s">
        <v>109</v>
      </c>
      <c r="C20" s="191">
        <v>9</v>
      </c>
      <c r="D20" s="231" t="s">
        <v>115</v>
      </c>
      <c r="E20" s="193">
        <v>7</v>
      </c>
      <c r="F20" s="194">
        <v>10</v>
      </c>
      <c r="G20" s="232" t="s">
        <v>115</v>
      </c>
      <c r="H20" s="203">
        <v>7</v>
      </c>
      <c r="I20" s="194">
        <v>1</v>
      </c>
      <c r="J20" s="231" t="s">
        <v>115</v>
      </c>
      <c r="K20" s="193">
        <v>7</v>
      </c>
      <c r="L20" s="191">
        <v>9</v>
      </c>
      <c r="M20" s="231" t="s">
        <v>115</v>
      </c>
      <c r="N20" s="195">
        <v>3</v>
      </c>
      <c r="O20" s="191">
        <v>9</v>
      </c>
      <c r="P20" s="231" t="s">
        <v>115</v>
      </c>
      <c r="Q20" s="193">
        <v>8</v>
      </c>
    </row>
    <row r="21" spans="2:17" ht="20.25" customHeight="1">
      <c r="B21" s="196"/>
      <c r="C21" s="197"/>
      <c r="D21" s="198"/>
      <c r="E21" s="199"/>
      <c r="F21" s="197"/>
      <c r="G21" s="198"/>
      <c r="H21" s="199"/>
      <c r="I21" s="197"/>
      <c r="J21" s="198"/>
      <c r="K21" s="199"/>
      <c r="L21" s="197"/>
      <c r="M21" s="198"/>
      <c r="N21" s="199"/>
      <c r="O21" s="197"/>
      <c r="P21" s="198"/>
      <c r="Q21" s="199"/>
    </row>
    <row r="22" spans="2:17" ht="20.25" customHeight="1">
      <c r="B22" s="200" t="s">
        <v>111</v>
      </c>
      <c r="C22" s="191">
        <v>3</v>
      </c>
      <c r="D22" s="231" t="s">
        <v>115</v>
      </c>
      <c r="E22" s="193">
        <v>10</v>
      </c>
      <c r="F22" s="202">
        <v>8</v>
      </c>
      <c r="G22" s="232" t="s">
        <v>115</v>
      </c>
      <c r="H22" s="203">
        <v>3</v>
      </c>
      <c r="I22" s="194">
        <v>8</v>
      </c>
      <c r="J22" s="232" t="s">
        <v>115</v>
      </c>
      <c r="K22" s="203">
        <v>6</v>
      </c>
      <c r="L22" s="191">
        <v>10</v>
      </c>
      <c r="M22" s="231" t="s">
        <v>115</v>
      </c>
      <c r="N22" s="193">
        <v>6</v>
      </c>
      <c r="O22" s="202">
        <v>7</v>
      </c>
      <c r="P22" s="232" t="s">
        <v>115</v>
      </c>
      <c r="Q22" s="203">
        <v>6</v>
      </c>
    </row>
    <row r="23" spans="2:17" ht="20.25" customHeight="1">
      <c r="B23" s="196"/>
      <c r="C23" s="197"/>
      <c r="D23" s="198"/>
      <c r="E23" s="199"/>
      <c r="F23" s="197"/>
      <c r="G23" s="198"/>
      <c r="H23" s="199"/>
      <c r="I23" s="197"/>
      <c r="J23" s="198"/>
      <c r="K23" s="199"/>
      <c r="L23" s="197"/>
      <c r="M23" s="198"/>
      <c r="N23" s="199"/>
      <c r="O23" s="197"/>
      <c r="P23" s="198"/>
      <c r="Q23" s="199"/>
    </row>
    <row r="24" spans="2:17" ht="20.25" customHeight="1">
      <c r="B24" s="204" t="s">
        <v>116</v>
      </c>
      <c r="C24" s="205">
        <v>1</v>
      </c>
      <c r="D24" s="201">
        <f>IF(E24="","","→")</f>
      </c>
      <c r="E24" s="206"/>
      <c r="F24" s="205">
        <v>1</v>
      </c>
      <c r="G24" s="201" t="str">
        <f>IF(H24="","","→")</f>
        <v>→</v>
      </c>
      <c r="H24" s="206">
        <v>9</v>
      </c>
      <c r="I24" s="205">
        <v>9</v>
      </c>
      <c r="J24" s="207" t="str">
        <f>IF(K24="","","→")</f>
        <v>→</v>
      </c>
      <c r="K24" s="206">
        <v>8</v>
      </c>
      <c r="L24" s="205">
        <v>8</v>
      </c>
      <c r="M24" s="201" t="str">
        <f>IF(N24="","","→")</f>
        <v>→</v>
      </c>
      <c r="N24" s="206">
        <v>2</v>
      </c>
      <c r="O24" s="205">
        <v>2</v>
      </c>
      <c r="P24" s="207">
        <f>IF(Q24="","","→")</f>
      </c>
      <c r="Q24" s="208"/>
    </row>
    <row r="25" spans="2:17" ht="20.25" customHeight="1">
      <c r="B25" s="209" t="s">
        <v>117</v>
      </c>
      <c r="C25" s="210">
        <v>8</v>
      </c>
      <c r="D25" s="211" t="str">
        <f>IF(E25="","","→")</f>
        <v>→</v>
      </c>
      <c r="E25" s="212">
        <v>2</v>
      </c>
      <c r="F25" s="210">
        <v>2</v>
      </c>
      <c r="G25" s="211">
        <f>IF(H25="","","→")</f>
      </c>
      <c r="H25" s="212"/>
      <c r="I25" s="210">
        <v>2</v>
      </c>
      <c r="J25" s="213" t="str">
        <f>IF(K25="","","→")</f>
        <v>→</v>
      </c>
      <c r="K25" s="212">
        <v>5</v>
      </c>
      <c r="L25" s="210">
        <v>5</v>
      </c>
      <c r="M25" s="213" t="str">
        <f>IF(N25="","","→")</f>
        <v>→</v>
      </c>
      <c r="N25" s="212">
        <v>3</v>
      </c>
      <c r="O25" s="210">
        <v>3</v>
      </c>
      <c r="P25" s="213">
        <f>IF(Q25="","","→")</f>
      </c>
      <c r="Q25" s="214"/>
    </row>
    <row r="26" spans="2:17" ht="20.25" customHeight="1">
      <c r="B26" s="209"/>
      <c r="C26" s="215">
        <v>6</v>
      </c>
      <c r="D26" s="192">
        <f>IF(E26="","","→")</f>
      </c>
      <c r="E26" s="216"/>
      <c r="F26" s="215">
        <v>6</v>
      </c>
      <c r="G26" s="192" t="str">
        <f>IF(H26="","","→")</f>
        <v>→</v>
      </c>
      <c r="H26" s="216">
        <v>10</v>
      </c>
      <c r="I26" s="225">
        <v>10</v>
      </c>
      <c r="J26" s="192" t="str">
        <f>IF(K26="","","→")</f>
        <v>→</v>
      </c>
      <c r="K26" s="216">
        <v>1</v>
      </c>
      <c r="L26" s="225">
        <v>1</v>
      </c>
      <c r="M26" s="192">
        <f>IF(N26="","","→")</f>
      </c>
      <c r="N26" s="218"/>
      <c r="O26" s="215">
        <v>1</v>
      </c>
      <c r="P26" s="192">
        <f>IF(Q26="","","→")</f>
      </c>
      <c r="Q26" s="218"/>
    </row>
    <row r="27" spans="2:17" ht="20.25" customHeight="1">
      <c r="B27" s="219" t="s">
        <v>118</v>
      </c>
      <c r="C27" s="220">
        <v>4</v>
      </c>
      <c r="D27" s="198">
        <f>IF(E27="","","→")</f>
      </c>
      <c r="E27" s="221"/>
      <c r="F27" s="220">
        <v>4</v>
      </c>
      <c r="G27" s="198">
        <f>IF(H27="","","→")</f>
      </c>
      <c r="H27" s="221"/>
      <c r="I27" s="226">
        <v>4</v>
      </c>
      <c r="J27" s="198">
        <f>IF(K27="","","→")</f>
      </c>
      <c r="K27" s="221"/>
      <c r="L27" s="226">
        <v>4</v>
      </c>
      <c r="M27" s="198">
        <f>IF(N27="","","→")</f>
      </c>
      <c r="N27" s="223"/>
      <c r="O27" s="220">
        <v>4</v>
      </c>
      <c r="P27" s="198" t="str">
        <f>IF(Q27="","","→")</f>
        <v>→</v>
      </c>
      <c r="Q27" s="223">
        <v>5</v>
      </c>
    </row>
    <row r="28" spans="1:21" ht="20.25" customHeight="1">
      <c r="A28" s="184"/>
      <c r="R28" s="184"/>
      <c r="S28" s="184"/>
      <c r="T28" s="184"/>
      <c r="U28" s="184"/>
    </row>
    <row r="29" spans="2:17" ht="20.25" customHeight="1">
      <c r="B29" s="186"/>
      <c r="C29" s="187" t="s">
        <v>105</v>
      </c>
      <c r="D29" s="188">
        <f>P17+1</f>
        <v>11</v>
      </c>
      <c r="E29" s="189" t="s">
        <v>106</v>
      </c>
      <c r="F29" s="187" t="s">
        <v>105</v>
      </c>
      <c r="G29" s="188">
        <f>D29+1</f>
        <v>12</v>
      </c>
      <c r="H29" s="189" t="s">
        <v>106</v>
      </c>
      <c r="I29" s="187" t="s">
        <v>105</v>
      </c>
      <c r="J29" s="188">
        <f>G29+1</f>
        <v>13</v>
      </c>
      <c r="K29" s="189" t="s">
        <v>106</v>
      </c>
      <c r="L29" s="187" t="s">
        <v>105</v>
      </c>
      <c r="M29" s="188">
        <f>J29+1</f>
        <v>14</v>
      </c>
      <c r="N29" s="189" t="s">
        <v>106</v>
      </c>
      <c r="O29" s="187" t="s">
        <v>105</v>
      </c>
      <c r="P29" s="188">
        <f>M29+1</f>
        <v>15</v>
      </c>
      <c r="Q29" s="189" t="s">
        <v>106</v>
      </c>
    </row>
    <row r="30" spans="2:17" ht="20.25" customHeight="1">
      <c r="B30" s="190" t="s">
        <v>108</v>
      </c>
      <c r="C30" s="191">
        <v>9</v>
      </c>
      <c r="D30" s="231" t="s">
        <v>115</v>
      </c>
      <c r="E30" s="195">
        <v>6</v>
      </c>
      <c r="F30" s="194">
        <v>8</v>
      </c>
      <c r="G30" s="231" t="s">
        <v>115</v>
      </c>
      <c r="H30" s="195">
        <v>7</v>
      </c>
      <c r="I30" s="191">
        <v>5</v>
      </c>
      <c r="J30" s="231" t="s">
        <v>115</v>
      </c>
      <c r="K30" s="193">
        <v>4</v>
      </c>
      <c r="L30" s="191">
        <v>4</v>
      </c>
      <c r="M30" s="231" t="s">
        <v>115</v>
      </c>
      <c r="N30" s="193">
        <v>6</v>
      </c>
      <c r="O30" s="191">
        <v>6</v>
      </c>
      <c r="P30" s="231" t="s">
        <v>115</v>
      </c>
      <c r="Q30" s="193">
        <v>5</v>
      </c>
    </row>
    <row r="31" spans="2:17" ht="20.25" customHeight="1">
      <c r="B31" s="196"/>
      <c r="C31" s="197"/>
      <c r="D31" s="198"/>
      <c r="E31" s="199"/>
      <c r="F31" s="197"/>
      <c r="G31" s="198"/>
      <c r="H31" s="199"/>
      <c r="I31" s="197"/>
      <c r="J31" s="198"/>
      <c r="K31" s="199"/>
      <c r="L31" s="197"/>
      <c r="M31" s="198"/>
      <c r="N31" s="199"/>
      <c r="O31" s="197"/>
      <c r="P31" s="198"/>
      <c r="Q31" s="199"/>
    </row>
    <row r="32" spans="2:17" ht="20.25" customHeight="1">
      <c r="B32" s="200" t="s">
        <v>109</v>
      </c>
      <c r="C32" s="191">
        <v>10</v>
      </c>
      <c r="D32" s="231" t="s">
        <v>115</v>
      </c>
      <c r="E32" s="193">
        <v>8</v>
      </c>
      <c r="F32" s="194">
        <v>10</v>
      </c>
      <c r="G32" s="232" t="s">
        <v>115</v>
      </c>
      <c r="H32" s="195">
        <v>9</v>
      </c>
      <c r="I32" s="191">
        <v>6</v>
      </c>
      <c r="J32" s="231" t="s">
        <v>115</v>
      </c>
      <c r="K32" s="193">
        <v>2</v>
      </c>
      <c r="L32" s="191">
        <v>5</v>
      </c>
      <c r="M32" s="231" t="s">
        <v>115</v>
      </c>
      <c r="N32" s="193">
        <v>1</v>
      </c>
      <c r="O32" s="191">
        <v>4</v>
      </c>
      <c r="P32" s="231" t="s">
        <v>115</v>
      </c>
      <c r="Q32" s="193">
        <v>3</v>
      </c>
    </row>
    <row r="33" spans="2:17" ht="20.25" customHeight="1">
      <c r="B33" s="196"/>
      <c r="C33" s="197"/>
      <c r="D33" s="198"/>
      <c r="E33" s="199"/>
      <c r="F33" s="197"/>
      <c r="G33" s="198"/>
      <c r="H33" s="199"/>
      <c r="I33" s="197"/>
      <c r="J33" s="198"/>
      <c r="K33" s="199"/>
      <c r="L33" s="197"/>
      <c r="M33" s="198"/>
      <c r="N33" s="199"/>
      <c r="O33" s="197"/>
      <c r="P33" s="198"/>
      <c r="Q33" s="199"/>
    </row>
    <row r="34" spans="2:17" ht="20.25" customHeight="1">
      <c r="B34" s="200" t="s">
        <v>111</v>
      </c>
      <c r="C34" s="191">
        <v>7</v>
      </c>
      <c r="D34" s="231" t="s">
        <v>115</v>
      </c>
      <c r="E34" s="193">
        <v>4</v>
      </c>
      <c r="F34" s="202">
        <v>4</v>
      </c>
      <c r="G34" s="232" t="s">
        <v>115</v>
      </c>
      <c r="H34" s="203">
        <v>2</v>
      </c>
      <c r="I34" s="202">
        <v>3</v>
      </c>
      <c r="J34" s="232" t="s">
        <v>115</v>
      </c>
      <c r="K34" s="203">
        <v>1</v>
      </c>
      <c r="L34" s="202">
        <v>3</v>
      </c>
      <c r="M34" s="232" t="s">
        <v>115</v>
      </c>
      <c r="N34" s="203">
        <v>2</v>
      </c>
      <c r="O34" s="202">
        <v>2</v>
      </c>
      <c r="P34" s="232" t="s">
        <v>115</v>
      </c>
      <c r="Q34" s="203">
        <v>1</v>
      </c>
    </row>
    <row r="35" spans="2:17" ht="20.25" customHeight="1">
      <c r="B35" s="196"/>
      <c r="C35" s="197"/>
      <c r="D35" s="198"/>
      <c r="E35" s="199"/>
      <c r="F35" s="197"/>
      <c r="G35" s="198"/>
      <c r="H35" s="199"/>
      <c r="I35" s="197"/>
      <c r="J35" s="198"/>
      <c r="K35" s="199"/>
      <c r="L35" s="197"/>
      <c r="M35" s="198"/>
      <c r="N35" s="199"/>
      <c r="O35" s="197"/>
      <c r="P35" s="198"/>
      <c r="Q35" s="199"/>
    </row>
    <row r="36" spans="2:17" ht="20.25" customHeight="1">
      <c r="B36" s="204" t="s">
        <v>116</v>
      </c>
      <c r="C36" s="205">
        <v>2</v>
      </c>
      <c r="D36" s="201" t="str">
        <f>IF(E36="","","→")</f>
        <v>→</v>
      </c>
      <c r="E36" s="206">
        <v>6</v>
      </c>
      <c r="F36" s="205">
        <v>6</v>
      </c>
      <c r="G36" s="201" t="str">
        <f>IF(H36="","","→")</f>
        <v>→</v>
      </c>
      <c r="H36" s="206">
        <v>10</v>
      </c>
      <c r="I36" s="205">
        <v>10</v>
      </c>
      <c r="J36" s="207">
        <f>IF(K36="","","→")</f>
      </c>
      <c r="K36" s="206"/>
      <c r="L36" s="205">
        <v>10</v>
      </c>
      <c r="M36" s="201">
        <f>IF(N36="","","→")</f>
      </c>
      <c r="N36" s="206"/>
      <c r="O36" s="205">
        <v>10</v>
      </c>
      <c r="P36" s="207">
        <f>IF(Q36="","","→")</f>
      </c>
      <c r="Q36" s="208"/>
    </row>
    <row r="37" spans="2:17" ht="20.25" customHeight="1">
      <c r="B37" s="209" t="s">
        <v>117</v>
      </c>
      <c r="C37" s="210">
        <v>3</v>
      </c>
      <c r="D37" s="211">
        <f>IF(E37="","","→")</f>
      </c>
      <c r="E37" s="212"/>
      <c r="F37" s="210">
        <v>3</v>
      </c>
      <c r="G37" s="211" t="str">
        <f>IF(H37="","","→")</f>
        <v>→</v>
      </c>
      <c r="H37" s="212">
        <v>9</v>
      </c>
      <c r="I37" s="210">
        <v>9</v>
      </c>
      <c r="J37" s="213">
        <f>IF(K37="","","→")</f>
      </c>
      <c r="K37" s="212"/>
      <c r="L37" s="210">
        <v>9</v>
      </c>
      <c r="M37" s="213">
        <f>IF(N37="","","→")</f>
      </c>
      <c r="N37" s="212"/>
      <c r="O37" s="210">
        <v>9</v>
      </c>
      <c r="P37" s="213">
        <f>IF(Q37="","","→")</f>
      </c>
      <c r="Q37" s="214"/>
    </row>
    <row r="38" spans="2:17" ht="20.25" customHeight="1">
      <c r="B38" s="209"/>
      <c r="C38" s="215">
        <v>1</v>
      </c>
      <c r="D38" s="192">
        <f>IF(E38="","","→")</f>
      </c>
      <c r="E38" s="216"/>
      <c r="F38" s="215">
        <v>1</v>
      </c>
      <c r="G38" s="192" t="str">
        <f>IF(H38="","","→")</f>
        <v>→</v>
      </c>
      <c r="H38" s="216">
        <v>8</v>
      </c>
      <c r="I38" s="225">
        <v>8</v>
      </c>
      <c r="J38" s="192">
        <f>IF(K38="","","→")</f>
      </c>
      <c r="K38" s="216"/>
      <c r="L38" s="225">
        <v>8</v>
      </c>
      <c r="M38" s="192">
        <f>IF(N38="","","→")</f>
      </c>
      <c r="N38" s="218"/>
      <c r="O38" s="225">
        <v>8</v>
      </c>
      <c r="P38" s="192">
        <f>IF(Q38="","","→")</f>
      </c>
      <c r="Q38" s="218"/>
    </row>
    <row r="39" spans="2:17" ht="20.25" customHeight="1">
      <c r="B39" s="219" t="s">
        <v>118</v>
      </c>
      <c r="C39" s="220">
        <v>5</v>
      </c>
      <c r="D39" s="198">
        <f>IF(E39="","","→")</f>
      </c>
      <c r="E39" s="221"/>
      <c r="F39" s="220">
        <v>5</v>
      </c>
      <c r="G39" s="198" t="str">
        <f>IF(H39="","","→")</f>
        <v>→</v>
      </c>
      <c r="H39" s="221">
        <v>7</v>
      </c>
      <c r="I39" s="226">
        <v>7</v>
      </c>
      <c r="J39" s="198">
        <f>IF(K39="","","→")</f>
      </c>
      <c r="K39" s="221"/>
      <c r="L39" s="226">
        <v>7</v>
      </c>
      <c r="M39" s="198">
        <f>IF(N39="","","→")</f>
      </c>
      <c r="N39" s="223"/>
      <c r="O39" s="226">
        <v>7</v>
      </c>
      <c r="P39" s="198">
        <f>IF(Q39="","","→")</f>
      </c>
      <c r="Q39" s="223"/>
    </row>
    <row r="40" spans="1:17" ht="22.5" customHeight="1">
      <c r="A40" s="184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</row>
    <row r="41" spans="1:17" ht="22.5" customHeight="1">
      <c r="A41" s="184"/>
      <c r="B41" s="185" t="s">
        <v>101</v>
      </c>
      <c r="C41" s="184" t="s">
        <v>102</v>
      </c>
      <c r="D41" s="224"/>
      <c r="E41" s="224"/>
      <c r="F41" s="224"/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24"/>
    </row>
    <row r="42" spans="2:17" ht="20.25" customHeight="1">
      <c r="B42" s="186"/>
      <c r="C42" s="187" t="s">
        <v>105</v>
      </c>
      <c r="D42" s="188">
        <f>P29+1</f>
        <v>16</v>
      </c>
      <c r="E42" s="189" t="s">
        <v>106</v>
      </c>
      <c r="F42" s="187" t="s">
        <v>105</v>
      </c>
      <c r="G42" s="188">
        <f>D42+1</f>
        <v>17</v>
      </c>
      <c r="H42" s="189" t="s">
        <v>106</v>
      </c>
      <c r="I42" s="187" t="s">
        <v>105</v>
      </c>
      <c r="J42" s="188">
        <f>G42+1</f>
        <v>18</v>
      </c>
      <c r="K42" s="189" t="s">
        <v>106</v>
      </c>
      <c r="L42" s="187" t="s">
        <v>105</v>
      </c>
      <c r="M42" s="188">
        <f>J42+1</f>
        <v>19</v>
      </c>
      <c r="N42" s="189" t="s">
        <v>106</v>
      </c>
      <c r="O42" s="187" t="s">
        <v>105</v>
      </c>
      <c r="P42" s="188">
        <f>M42+1</f>
        <v>20</v>
      </c>
      <c r="Q42" s="189" t="s">
        <v>106</v>
      </c>
    </row>
    <row r="43" spans="2:17" ht="20.25" customHeight="1">
      <c r="B43" s="190" t="s">
        <v>108</v>
      </c>
      <c r="C43" s="191" t="str">
        <f>CONCATENATE("RR",C44)</f>
        <v>RR5</v>
      </c>
      <c r="D43" s="231" t="s">
        <v>115</v>
      </c>
      <c r="E43" s="193" t="str">
        <f>CONCATENATE("RR",E44)</f>
        <v>RR4</v>
      </c>
      <c r="F43" s="191" t="str">
        <f>CONCATENATE("RR",F44)</f>
        <v>RR5</v>
      </c>
      <c r="G43" s="192" t="s">
        <v>115</v>
      </c>
      <c r="H43" s="193" t="str">
        <f>CONCATENATE("RR",H44)</f>
        <v>RR3</v>
      </c>
      <c r="I43" s="191" t="str">
        <f>CONCATENATE("RR",I44)</f>
        <v>RR3</v>
      </c>
      <c r="J43" s="192" t="s">
        <v>115</v>
      </c>
      <c r="K43" s="193" t="str">
        <f>CONCATENATE("RR",K44)</f>
        <v>RR2</v>
      </c>
      <c r="L43" s="191" t="str">
        <f>CONCATENATE("RR",L44)</f>
        <v>RR6</v>
      </c>
      <c r="M43" s="192" t="s">
        <v>115</v>
      </c>
      <c r="N43" s="193" t="str">
        <f>CONCATENATE("RR",N44)</f>
        <v>RR3</v>
      </c>
      <c r="O43" s="191" t="str">
        <f>CONCATENATE("RR",O44)</f>
        <v>RR6</v>
      </c>
      <c r="P43" s="192" t="s">
        <v>115</v>
      </c>
      <c r="Q43" s="193" t="str">
        <f>CONCATENATE("RR",Q44)</f>
        <v>RR5</v>
      </c>
    </row>
    <row r="44" spans="2:17" ht="20.25" customHeight="1">
      <c r="B44" s="196"/>
      <c r="C44" s="197">
        <v>5</v>
      </c>
      <c r="D44" s="198"/>
      <c r="E44" s="199">
        <v>4</v>
      </c>
      <c r="F44" s="197">
        <v>5</v>
      </c>
      <c r="G44" s="198"/>
      <c r="H44" s="199">
        <v>3</v>
      </c>
      <c r="I44" s="197">
        <v>3</v>
      </c>
      <c r="J44" s="198"/>
      <c r="K44" s="199">
        <v>2</v>
      </c>
      <c r="L44" s="197">
        <v>6</v>
      </c>
      <c r="M44" s="198"/>
      <c r="N44" s="199">
        <v>3</v>
      </c>
      <c r="O44" s="197">
        <v>6</v>
      </c>
      <c r="P44" s="198"/>
      <c r="Q44" s="199">
        <v>5</v>
      </c>
    </row>
    <row r="45" spans="2:17" ht="20.25" customHeight="1">
      <c r="B45" s="200" t="s">
        <v>109</v>
      </c>
      <c r="C45" s="191" t="str">
        <f>CONCATENATE("RR",C46)</f>
        <v>RR3</v>
      </c>
      <c r="D45" s="192" t="s">
        <v>115</v>
      </c>
      <c r="E45" s="193" t="str">
        <f>CONCATENATE("RR",E46)</f>
        <v>RR1</v>
      </c>
      <c r="F45" s="191" t="str">
        <f>CONCATENATE("RR",F46)</f>
        <v>RR2</v>
      </c>
      <c r="G45" s="192" t="s">
        <v>115</v>
      </c>
      <c r="H45" s="193" t="str">
        <f>CONCATENATE("RR",H46)</f>
        <v>RR4</v>
      </c>
      <c r="I45" s="191" t="str">
        <f>CONCATENATE("RR",I46)</f>
        <v>RR4</v>
      </c>
      <c r="J45" s="192" t="s">
        <v>115</v>
      </c>
      <c r="K45" s="193" t="str">
        <f>CONCATENATE("RR",K46)</f>
        <v>RR6</v>
      </c>
      <c r="L45" s="191" t="str">
        <f>CONCATENATE("RR",L46)</f>
        <v>RR5</v>
      </c>
      <c r="M45" s="192" t="s">
        <v>115</v>
      </c>
      <c r="N45" s="193" t="str">
        <f>CONCATENATE("RR",N46)</f>
        <v>RR2</v>
      </c>
      <c r="O45" s="191" t="str">
        <f>CONCATENATE("RR",O46)</f>
        <v>RR4</v>
      </c>
      <c r="P45" s="192" t="s">
        <v>115</v>
      </c>
      <c r="Q45" s="193" t="str">
        <f>CONCATENATE("RR",Q46)</f>
        <v>RR3</v>
      </c>
    </row>
    <row r="46" spans="2:17" ht="20.25" customHeight="1">
      <c r="B46" s="196"/>
      <c r="C46" s="197">
        <v>3</v>
      </c>
      <c r="D46" s="198"/>
      <c r="E46" s="199">
        <v>1</v>
      </c>
      <c r="F46" s="197">
        <v>2</v>
      </c>
      <c r="G46" s="198"/>
      <c r="H46" s="199">
        <v>4</v>
      </c>
      <c r="I46" s="197">
        <v>4</v>
      </c>
      <c r="J46" s="198"/>
      <c r="K46" s="199">
        <v>6</v>
      </c>
      <c r="L46" s="197">
        <v>5</v>
      </c>
      <c r="M46" s="198"/>
      <c r="N46" s="199">
        <v>2</v>
      </c>
      <c r="O46" s="197">
        <v>4</v>
      </c>
      <c r="P46" s="198"/>
      <c r="Q46" s="199">
        <v>3</v>
      </c>
    </row>
    <row r="47" spans="2:17" ht="20.25" customHeight="1">
      <c r="B47" s="200" t="s">
        <v>111</v>
      </c>
      <c r="C47" s="202" t="str">
        <f>CONCATENATE("RR",C48)</f>
        <v>RR6</v>
      </c>
      <c r="D47" s="201" t="s">
        <v>115</v>
      </c>
      <c r="E47" s="203" t="str">
        <f>CONCATENATE("RR",E48)</f>
        <v>RR2</v>
      </c>
      <c r="F47" s="202" t="str">
        <f>CONCATENATE("RR",F48)</f>
        <v>RR1</v>
      </c>
      <c r="G47" s="201" t="s">
        <v>115</v>
      </c>
      <c r="H47" s="203" t="str">
        <f>CONCATENATE("RR",H48)</f>
        <v>RR6</v>
      </c>
      <c r="I47" s="202" t="str">
        <f>CONCATENATE("RR",I48)</f>
        <v>RR1</v>
      </c>
      <c r="J47" s="201" t="s">
        <v>115</v>
      </c>
      <c r="K47" s="203" t="str">
        <f>CONCATENATE("RR",K48)</f>
        <v>RR5</v>
      </c>
      <c r="L47" s="202" t="str">
        <f>CONCATENATE("RR",L48)</f>
        <v>RR4</v>
      </c>
      <c r="M47" s="201" t="s">
        <v>115</v>
      </c>
      <c r="N47" s="203" t="str">
        <f>CONCATENATE("RR",N48)</f>
        <v>RR1</v>
      </c>
      <c r="O47" s="202" t="str">
        <f>CONCATENATE("RR",O48)</f>
        <v>RR2</v>
      </c>
      <c r="P47" s="201" t="s">
        <v>115</v>
      </c>
      <c r="Q47" s="203" t="str">
        <f>CONCATENATE("RR",Q48)</f>
        <v>RR1</v>
      </c>
    </row>
    <row r="48" spans="2:17" ht="20.25" customHeight="1">
      <c r="B48" s="196"/>
      <c r="C48" s="197">
        <v>6</v>
      </c>
      <c r="D48" s="198"/>
      <c r="E48" s="199">
        <v>2</v>
      </c>
      <c r="F48" s="197">
        <v>1</v>
      </c>
      <c r="G48" s="198"/>
      <c r="H48" s="199">
        <v>6</v>
      </c>
      <c r="I48" s="197">
        <v>1</v>
      </c>
      <c r="J48" s="198"/>
      <c r="K48" s="199">
        <v>5</v>
      </c>
      <c r="L48" s="197">
        <v>4</v>
      </c>
      <c r="M48" s="198"/>
      <c r="N48" s="199">
        <v>1</v>
      </c>
      <c r="O48" s="197">
        <v>2</v>
      </c>
      <c r="P48" s="198"/>
      <c r="Q48" s="199">
        <v>1</v>
      </c>
    </row>
    <row r="49" spans="2:17" ht="20.25" customHeight="1">
      <c r="B49" s="209" t="s">
        <v>117</v>
      </c>
      <c r="C49" s="225" t="s">
        <v>91</v>
      </c>
      <c r="D49" s="192"/>
      <c r="E49" s="216" t="s">
        <v>93</v>
      </c>
      <c r="F49" s="225" t="s">
        <v>91</v>
      </c>
      <c r="G49" s="192"/>
      <c r="H49" s="216" t="s">
        <v>93</v>
      </c>
      <c r="I49" s="225" t="s">
        <v>91</v>
      </c>
      <c r="J49" s="192"/>
      <c r="K49" s="216" t="s">
        <v>93</v>
      </c>
      <c r="L49" s="225" t="s">
        <v>91</v>
      </c>
      <c r="M49" s="192"/>
      <c r="N49" s="216" t="s">
        <v>93</v>
      </c>
      <c r="O49" s="225" t="s">
        <v>91</v>
      </c>
      <c r="P49" s="192"/>
      <c r="Q49" s="216" t="s">
        <v>93</v>
      </c>
    </row>
    <row r="50" spans="2:17" ht="20.25" customHeight="1">
      <c r="B50" s="219" t="s">
        <v>119</v>
      </c>
      <c r="C50" s="226" t="s">
        <v>92</v>
      </c>
      <c r="D50" s="198"/>
      <c r="E50" s="221" t="s">
        <v>94</v>
      </c>
      <c r="F50" s="226" t="s">
        <v>92</v>
      </c>
      <c r="G50" s="198"/>
      <c r="H50" s="221" t="s">
        <v>94</v>
      </c>
      <c r="I50" s="226" t="s">
        <v>92</v>
      </c>
      <c r="J50" s="198"/>
      <c r="K50" s="221" t="s">
        <v>94</v>
      </c>
      <c r="L50" s="226" t="s">
        <v>92</v>
      </c>
      <c r="M50" s="198"/>
      <c r="N50" s="221" t="s">
        <v>94</v>
      </c>
      <c r="O50" s="226" t="s">
        <v>92</v>
      </c>
      <c r="P50" s="198"/>
      <c r="Q50" s="221" t="s">
        <v>94</v>
      </c>
    </row>
    <row r="51" spans="9:17" ht="20.25" customHeight="1">
      <c r="I51" s="227"/>
      <c r="M51" s="175"/>
      <c r="N51" s="185"/>
      <c r="O51" s="184"/>
      <c r="P51" s="175"/>
      <c r="Q51" s="175"/>
    </row>
    <row r="52" spans="2:17" ht="20.25" customHeight="1">
      <c r="B52" s="185" t="s">
        <v>103</v>
      </c>
      <c r="C52" s="184" t="s">
        <v>104</v>
      </c>
      <c r="I52" s="227"/>
      <c r="M52" s="175"/>
      <c r="N52" s="185"/>
      <c r="O52" s="184"/>
      <c r="P52" s="175"/>
      <c r="Q52" s="175"/>
    </row>
    <row r="53" spans="2:23" s="184" customFormat="1" ht="20.25" customHeight="1">
      <c r="B53" s="186"/>
      <c r="C53" s="187" t="s">
        <v>105</v>
      </c>
      <c r="D53" s="188">
        <f>P42+1</f>
        <v>21</v>
      </c>
      <c r="E53" s="189" t="s">
        <v>106</v>
      </c>
      <c r="F53" s="187" t="s">
        <v>105</v>
      </c>
      <c r="G53" s="188">
        <f>D53+1</f>
        <v>22</v>
      </c>
      <c r="H53" s="189" t="s">
        <v>106</v>
      </c>
      <c r="I53" s="187" t="s">
        <v>105</v>
      </c>
      <c r="J53" s="188">
        <f>G53+1</f>
        <v>23</v>
      </c>
      <c r="K53" s="189" t="s">
        <v>106</v>
      </c>
      <c r="L53" s="249" t="s">
        <v>107</v>
      </c>
      <c r="M53" s="249"/>
      <c r="N53" s="249"/>
      <c r="O53" s="249"/>
      <c r="P53" s="249"/>
      <c r="Q53" s="249"/>
      <c r="R53" s="249"/>
      <c r="S53" s="249"/>
      <c r="T53" s="249"/>
      <c r="U53" s="175"/>
      <c r="V53" s="175"/>
      <c r="W53" s="175"/>
    </row>
    <row r="54" spans="2:23" s="184" customFormat="1" ht="20.25" customHeight="1">
      <c r="B54" s="190" t="s">
        <v>108</v>
      </c>
      <c r="C54" s="191" t="str">
        <f>CONCATENATE("RR",C55)</f>
        <v>RR9</v>
      </c>
      <c r="D54" s="231" t="s">
        <v>115</v>
      </c>
      <c r="E54" s="193" t="str">
        <f>CONCATENATE("RR",E55)</f>
        <v>RR8</v>
      </c>
      <c r="F54" s="191" t="str">
        <f>CONCATENATE("RR",F55)</f>
        <v>RR9</v>
      </c>
      <c r="G54" s="192" t="s">
        <v>115</v>
      </c>
      <c r="H54" s="193" t="str">
        <f>CONCATENATE("RR",H55)</f>
        <v>RR7</v>
      </c>
      <c r="I54" s="191" t="str">
        <f>CONCATENATE("RR",I55)</f>
        <v>RR10</v>
      </c>
      <c r="J54" s="192" t="s">
        <v>115</v>
      </c>
      <c r="K54" s="193" t="str">
        <f>CONCATENATE("RR",K55)</f>
        <v>RR9</v>
      </c>
      <c r="L54" s="192"/>
      <c r="M54" s="192"/>
      <c r="N54" s="192"/>
      <c r="O54" s="192"/>
      <c r="P54" s="192"/>
      <c r="Q54" s="192"/>
      <c r="R54" s="228"/>
      <c r="S54" s="228"/>
      <c r="T54" s="228"/>
      <c r="U54" s="175"/>
      <c r="V54" s="175"/>
      <c r="W54" s="175"/>
    </row>
    <row r="55" spans="2:23" s="184" customFormat="1" ht="20.25" customHeight="1">
      <c r="B55" s="196"/>
      <c r="C55" s="197">
        <v>9</v>
      </c>
      <c r="D55" s="198"/>
      <c r="E55" s="199">
        <v>8</v>
      </c>
      <c r="F55" s="197">
        <v>9</v>
      </c>
      <c r="G55" s="198"/>
      <c r="H55" s="199">
        <v>7</v>
      </c>
      <c r="I55" s="197">
        <v>10</v>
      </c>
      <c r="J55" s="198"/>
      <c r="K55" s="199">
        <v>9</v>
      </c>
      <c r="L55" s="192"/>
      <c r="M55" s="192"/>
      <c r="N55" s="192"/>
      <c r="O55" s="192"/>
      <c r="P55" s="192"/>
      <c r="Q55" s="192"/>
      <c r="R55" s="229"/>
      <c r="S55" s="229"/>
      <c r="T55" s="229"/>
      <c r="U55" s="175"/>
      <c r="V55" s="175"/>
      <c r="W55" s="175"/>
    </row>
    <row r="56" spans="2:23" s="184" customFormat="1" ht="20.25" customHeight="1">
      <c r="B56" s="200" t="s">
        <v>109</v>
      </c>
      <c r="C56" s="191" t="str">
        <f>CONCATENATE("RR",C57)</f>
        <v>RR7</v>
      </c>
      <c r="D56" s="192" t="s">
        <v>115</v>
      </c>
      <c r="E56" s="193" t="str">
        <f>CONCATENATE("RR",E57)</f>
        <v>RR10</v>
      </c>
      <c r="F56" s="191" t="str">
        <f>CONCATENATE("RR",F57)</f>
        <v>RR10</v>
      </c>
      <c r="G56" s="192" t="s">
        <v>115</v>
      </c>
      <c r="H56" s="193" t="str">
        <f>CONCATENATE("RR",H57)</f>
        <v>RR8</v>
      </c>
      <c r="I56" s="191" t="str">
        <f>CONCATENATE("RR",I57)</f>
        <v>RR8</v>
      </c>
      <c r="J56" s="192" t="s">
        <v>115</v>
      </c>
      <c r="K56" s="193" t="str">
        <f>CONCATENATE("RR",K57)</f>
        <v>RR7</v>
      </c>
      <c r="O56" s="192"/>
      <c r="P56" s="192"/>
      <c r="Q56" s="192"/>
      <c r="R56" s="228"/>
      <c r="S56" s="228"/>
      <c r="T56" s="228"/>
      <c r="U56" s="175"/>
      <c r="V56" s="175"/>
      <c r="W56" s="175"/>
    </row>
    <row r="57" spans="2:23" s="184" customFormat="1" ht="20.25" customHeight="1">
      <c r="B57" s="196"/>
      <c r="C57" s="197">
        <v>7</v>
      </c>
      <c r="D57" s="198"/>
      <c r="E57" s="199">
        <v>10</v>
      </c>
      <c r="F57" s="197">
        <v>10</v>
      </c>
      <c r="G57" s="198"/>
      <c r="H57" s="199">
        <v>8</v>
      </c>
      <c r="I57" s="197">
        <v>8</v>
      </c>
      <c r="J57" s="198"/>
      <c r="K57" s="199">
        <v>7</v>
      </c>
      <c r="O57" s="192"/>
      <c r="P57" s="192"/>
      <c r="Q57" s="192"/>
      <c r="R57" s="229"/>
      <c r="S57" s="229"/>
      <c r="T57" s="229"/>
      <c r="U57" s="175"/>
      <c r="V57" s="175"/>
      <c r="W57" s="175"/>
    </row>
    <row r="58" spans="2:23" s="184" customFormat="1" ht="20.25" customHeight="1">
      <c r="B58" s="185" t="s">
        <v>103</v>
      </c>
      <c r="C58" s="184" t="s">
        <v>110</v>
      </c>
      <c r="D58" s="192"/>
      <c r="E58" s="192"/>
      <c r="F58" s="192"/>
      <c r="G58" s="192"/>
      <c r="H58" s="192"/>
      <c r="I58" s="192"/>
      <c r="J58" s="192"/>
      <c r="K58" s="192"/>
      <c r="O58" s="192"/>
      <c r="P58" s="192"/>
      <c r="Q58" s="192"/>
      <c r="R58" s="229"/>
      <c r="S58" s="229"/>
      <c r="T58" s="229"/>
      <c r="U58" s="175"/>
      <c r="V58" s="175"/>
      <c r="W58" s="175"/>
    </row>
    <row r="59" spans="2:11" ht="20.25" customHeight="1">
      <c r="B59" s="190" t="s">
        <v>111</v>
      </c>
      <c r="C59" s="202" t="str">
        <f>CONCATENATE("SF",C60)</f>
        <v>SF2</v>
      </c>
      <c r="D59" s="201" t="s">
        <v>115</v>
      </c>
      <c r="E59" s="203" t="str">
        <f>CONCATENATE("SF",E60)</f>
        <v>SF1</v>
      </c>
      <c r="F59" s="202" t="str">
        <f>CONCATENATE("SF",F60)</f>
        <v>SF1</v>
      </c>
      <c r="G59" s="201" t="s">
        <v>115</v>
      </c>
      <c r="H59" s="203" t="str">
        <f>CONCATENATE("SF",H60)</f>
        <v>SF2</v>
      </c>
      <c r="I59" s="202" t="str">
        <f>CONCATENATE("SF",I60)</f>
        <v>SF2</v>
      </c>
      <c r="J59" s="201" t="s">
        <v>115</v>
      </c>
      <c r="K59" s="203" t="str">
        <f>CONCATENATE("SF",K60)</f>
        <v>SF1</v>
      </c>
    </row>
    <row r="60" spans="2:11" ht="20.25" customHeight="1">
      <c r="B60" s="196"/>
      <c r="C60" s="197">
        <v>2</v>
      </c>
      <c r="D60" s="198"/>
      <c r="E60" s="199">
        <v>1</v>
      </c>
      <c r="F60" s="197">
        <v>1</v>
      </c>
      <c r="G60" s="198"/>
      <c r="H60" s="199">
        <v>2</v>
      </c>
      <c r="I60" s="197">
        <v>2</v>
      </c>
      <c r="J60" s="198"/>
      <c r="K60" s="199">
        <v>1</v>
      </c>
    </row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>
      <c r="A68" s="184"/>
    </row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spans="1:21" ht="20.25" customHeight="1">
      <c r="A80" s="184"/>
      <c r="U80" s="184"/>
    </row>
    <row r="81" spans="1:21" ht="20.25" customHeight="1">
      <c r="A81" s="184"/>
      <c r="U81" s="184"/>
    </row>
    <row r="82" ht="20.25" customHeight="1"/>
    <row r="83" ht="15" customHeight="1"/>
    <row r="84" ht="20.25" customHeight="1"/>
    <row r="85" spans="2:23" s="184" customFormat="1" ht="20.25" customHeight="1">
      <c r="B85" s="176"/>
      <c r="C85" s="176"/>
      <c r="D85" s="176"/>
      <c r="E85" s="176"/>
      <c r="F85" s="176"/>
      <c r="G85" s="176"/>
      <c r="H85" s="176"/>
      <c r="I85" s="176"/>
      <c r="J85" s="176"/>
      <c r="K85" s="176"/>
      <c r="L85" s="176"/>
      <c r="M85" s="176"/>
      <c r="N85" s="176"/>
      <c r="O85" s="176"/>
      <c r="P85" s="176"/>
      <c r="Q85" s="176"/>
      <c r="R85" s="175"/>
      <c r="S85" s="175"/>
      <c r="T85" s="175"/>
      <c r="U85" s="175"/>
      <c r="V85" s="175"/>
      <c r="W85" s="175"/>
    </row>
    <row r="86" spans="2:23" s="184" customFormat="1" ht="20.25" customHeight="1">
      <c r="B86" s="176"/>
      <c r="C86" s="176"/>
      <c r="D86" s="176"/>
      <c r="E86" s="176"/>
      <c r="F86" s="176"/>
      <c r="G86" s="176"/>
      <c r="H86" s="176"/>
      <c r="I86" s="176"/>
      <c r="J86" s="176"/>
      <c r="K86" s="176"/>
      <c r="L86" s="176"/>
      <c r="M86" s="176"/>
      <c r="N86" s="176"/>
      <c r="O86" s="176"/>
      <c r="P86" s="176"/>
      <c r="Q86" s="176"/>
      <c r="R86" s="175"/>
      <c r="S86" s="175"/>
      <c r="T86" s="175"/>
      <c r="U86" s="175"/>
      <c r="V86" s="175"/>
      <c r="W86" s="175"/>
    </row>
    <row r="87" spans="2:23" s="184" customFormat="1" ht="20.25" customHeight="1">
      <c r="B87" s="176"/>
      <c r="C87" s="176"/>
      <c r="D87" s="176"/>
      <c r="E87" s="176"/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176"/>
      <c r="Q87" s="176"/>
      <c r="R87" s="175"/>
      <c r="S87" s="175"/>
      <c r="T87" s="175"/>
      <c r="U87" s="175"/>
      <c r="V87" s="175"/>
      <c r="W87" s="175"/>
    </row>
    <row r="88" spans="2:23" s="184" customFormat="1" ht="20.25" customHeight="1">
      <c r="B88" s="176"/>
      <c r="C88" s="176"/>
      <c r="D88" s="176"/>
      <c r="E88" s="176"/>
      <c r="F88" s="176"/>
      <c r="G88" s="176"/>
      <c r="H88" s="176"/>
      <c r="I88" s="176"/>
      <c r="J88" s="176"/>
      <c r="K88" s="176"/>
      <c r="L88" s="176"/>
      <c r="M88" s="176"/>
      <c r="N88" s="176"/>
      <c r="O88" s="176"/>
      <c r="P88" s="176"/>
      <c r="Q88" s="176"/>
      <c r="R88" s="175"/>
      <c r="S88" s="175"/>
      <c r="T88" s="175"/>
      <c r="U88" s="175"/>
      <c r="V88" s="175"/>
      <c r="W88" s="175"/>
    </row>
    <row r="89" spans="2:23" s="184" customFormat="1" ht="20.25" customHeight="1">
      <c r="B89" s="176"/>
      <c r="C89" s="176"/>
      <c r="D89" s="176"/>
      <c r="E89" s="176"/>
      <c r="F89" s="176"/>
      <c r="G89" s="176"/>
      <c r="H89" s="176"/>
      <c r="I89" s="176"/>
      <c r="J89" s="176"/>
      <c r="K89" s="176"/>
      <c r="L89" s="176"/>
      <c r="M89" s="176"/>
      <c r="N89" s="176"/>
      <c r="O89" s="176"/>
      <c r="P89" s="176"/>
      <c r="Q89" s="176"/>
      <c r="R89" s="175"/>
      <c r="S89" s="175"/>
      <c r="T89" s="175"/>
      <c r="U89" s="175"/>
      <c r="V89" s="175"/>
      <c r="W89" s="175"/>
    </row>
    <row r="90" spans="2:23" s="184" customFormat="1" ht="20.25" customHeight="1">
      <c r="B90" s="176"/>
      <c r="C90" s="176"/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176"/>
      <c r="O90" s="176"/>
      <c r="P90" s="176"/>
      <c r="Q90" s="176"/>
      <c r="R90" s="175"/>
      <c r="S90" s="175"/>
      <c r="T90" s="175"/>
      <c r="U90" s="175"/>
      <c r="V90" s="175"/>
      <c r="W90" s="175"/>
    </row>
  </sheetData>
  <sheetProtection selectLockedCells="1" selectUnlockedCells="1"/>
  <mergeCells count="2">
    <mergeCell ref="O3:P3"/>
    <mergeCell ref="L53:T53"/>
  </mergeCells>
  <printOptions horizontalCentered="1"/>
  <pageMargins left="0.19652777777777777" right="0.19652777777777777" top="0.5902777777777778" bottom="0.19652777777777777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伊藝徳雄</cp:lastModifiedBy>
  <cp:lastPrinted>2010-11-20T07:13:10Z</cp:lastPrinted>
  <dcterms:modified xsi:type="dcterms:W3CDTF">2010-11-20T08:24:28Z</dcterms:modified>
  <cp:category/>
  <cp:version/>
  <cp:contentType/>
  <cp:contentStatus/>
</cp:coreProperties>
</file>