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3530" windowHeight="11460"/>
  </bookViews>
  <sheets>
    <sheet name="Result" sheetId="4" r:id="rId1"/>
    <sheet name="PairingList" sheetId="1" r:id="rId2"/>
    <sheet name="Format" sheetId="2" state="hidden" r:id="rId3"/>
  </sheets>
  <definedNames>
    <definedName name="BluePointFrom">PairingList!$AC$4</definedName>
    <definedName name="BluePointTo">PairingList!$AE$81</definedName>
    <definedName name="complete">Result!$A$102:$A$104</definedName>
    <definedName name="DPI">PairingList!$A$4:$E$4</definedName>
    <definedName name="Headwords">Result!$A$17:$G$17</definedName>
    <definedName name="ListFrom">Result!$A$16</definedName>
    <definedName name="ListTo">Result!$G$100</definedName>
    <definedName name="M1B">PairingList!$O$5</definedName>
    <definedName name="M1Y">PairingList!$T$5</definedName>
    <definedName name="M2B">PairingList!$O$6</definedName>
    <definedName name="M2Y">PairingList!$T$6</definedName>
    <definedName name="M3B">PairingList!$O$7</definedName>
    <definedName name="M3Y">PairingList!$T$7</definedName>
    <definedName name="PairingFrom">Format!$G$4</definedName>
    <definedName name="PairingTo">Format!$O$108</definedName>
    <definedName name="_xlnm.Print_Area" localSheetId="1">PairingList!$J$1:$AA$80</definedName>
    <definedName name="_xlnm.Print_Area" localSheetId="0">Result!$A$1:$U$76</definedName>
    <definedName name="_xlnm.Print_Titles" localSheetId="1">PairingList!$1:$4</definedName>
    <definedName name="YellowPointFrom">PairingList!$AF$4</definedName>
    <definedName name="YellowPointTo">PairingList!$AH$81</definedName>
  </definedNames>
  <calcPr calcId="125725"/>
</workbook>
</file>

<file path=xl/calcChain.xml><?xml version="1.0" encoding="utf-8"?>
<calcChain xmlns="http://schemas.openxmlformats.org/spreadsheetml/2006/main">
  <c r="T22" i="1"/>
  <c r="T49"/>
  <c r="T47"/>
  <c r="T43"/>
  <c r="T39"/>
  <c r="O29"/>
  <c r="T25"/>
  <c r="T19"/>
  <c r="T36"/>
  <c r="O33"/>
  <c r="T29"/>
  <c r="O26"/>
  <c r="O21"/>
  <c r="O18"/>
  <c r="T15"/>
  <c r="T11"/>
  <c r="O8"/>
  <c r="O49"/>
  <c r="T46"/>
  <c r="O36"/>
  <c r="T32"/>
  <c r="T21"/>
  <c r="O19"/>
  <c r="T16"/>
  <c r="O12"/>
  <c r="T9"/>
  <c r="O42"/>
  <c r="O40"/>
  <c r="O35"/>
  <c r="T33"/>
  <c r="O28"/>
  <c r="T26"/>
  <c r="O22"/>
  <c r="T18"/>
  <c r="O16"/>
  <c r="O11"/>
  <c r="O9"/>
  <c r="T42"/>
  <c r="O39"/>
  <c r="T35"/>
  <c r="O32"/>
  <c r="T28"/>
  <c r="O25"/>
  <c r="T12"/>
  <c r="T8"/>
  <c r="G60"/>
  <c r="U37" i="4"/>
  <c r="U36"/>
  <c r="U35"/>
  <c r="U34"/>
  <c r="U33"/>
  <c r="C25"/>
  <c r="C24"/>
  <c r="C23"/>
  <c r="C22"/>
  <c r="C21"/>
  <c r="C20"/>
  <c r="C19"/>
  <c r="C18"/>
  <c r="B23"/>
  <c r="B24"/>
  <c r="B25"/>
  <c r="A76"/>
  <c r="A75"/>
  <c r="A72"/>
  <c r="A73" s="1"/>
  <c r="AH74" i="1" l="1"/>
  <c r="AG74"/>
  <c r="AE74"/>
  <c r="AD74"/>
  <c r="M74"/>
  <c r="G74"/>
  <c r="H74" s="1"/>
  <c r="Z74" s="1"/>
  <c r="D74"/>
  <c r="AH73"/>
  <c r="AG73"/>
  <c r="AE73"/>
  <c r="AD73"/>
  <c r="M73"/>
  <c r="G73"/>
  <c r="H73" s="1"/>
  <c r="D73"/>
  <c r="AH72"/>
  <c r="AG72"/>
  <c r="AE72"/>
  <c r="AD72"/>
  <c r="M72"/>
  <c r="G72"/>
  <c r="H72" s="1"/>
  <c r="D72"/>
  <c r="AH71"/>
  <c r="AG71"/>
  <c r="AE71"/>
  <c r="AD71"/>
  <c r="M71"/>
  <c r="G71"/>
  <c r="H71" s="1"/>
  <c r="D71"/>
  <c r="W72" l="1"/>
  <c r="Z72"/>
  <c r="Z71"/>
  <c r="W71"/>
  <c r="Z73"/>
  <c r="W74"/>
  <c r="W73"/>
  <c r="G28" i="4" l="1"/>
  <c r="G27"/>
  <c r="G26"/>
  <c r="G40" s="1"/>
  <c r="G25"/>
  <c r="G24"/>
  <c r="G23"/>
  <c r="G22"/>
  <c r="G36" s="1"/>
  <c r="L31" s="1"/>
  <c r="G21"/>
  <c r="G20"/>
  <c r="G34" s="1"/>
  <c r="J31" s="1"/>
  <c r="G19"/>
  <c r="G18"/>
  <c r="G80" i="1"/>
  <c r="G79"/>
  <c r="G78"/>
  <c r="G77"/>
  <c r="G76"/>
  <c r="G75"/>
  <c r="G70"/>
  <c r="G69"/>
  <c r="F28" i="4"/>
  <c r="E28"/>
  <c r="D28"/>
  <c r="C28"/>
  <c r="F27"/>
  <c r="F41" s="1"/>
  <c r="E27"/>
  <c r="D27"/>
  <c r="D41" s="1"/>
  <c r="C27"/>
  <c r="C41" s="1"/>
  <c r="B27"/>
  <c r="F26"/>
  <c r="F40" s="1"/>
  <c r="E26"/>
  <c r="E40" s="1"/>
  <c r="D26"/>
  <c r="D40" s="1"/>
  <c r="C26"/>
  <c r="C40" s="1"/>
  <c r="B26"/>
  <c r="F25"/>
  <c r="F39" s="1"/>
  <c r="E25"/>
  <c r="E39" s="1"/>
  <c r="D25"/>
  <c r="D39" s="1"/>
  <c r="F24"/>
  <c r="F38" s="1"/>
  <c r="E24"/>
  <c r="E38" s="1"/>
  <c r="D24"/>
  <c r="D38" s="1"/>
  <c r="C38"/>
  <c r="F23"/>
  <c r="F37" s="1"/>
  <c r="E23"/>
  <c r="D23"/>
  <c r="D37" s="1"/>
  <c r="F22"/>
  <c r="E22"/>
  <c r="E36" s="1"/>
  <c r="D22"/>
  <c r="C36"/>
  <c r="B22"/>
  <c r="F21"/>
  <c r="F35" s="1"/>
  <c r="E21"/>
  <c r="D21"/>
  <c r="D35" s="1"/>
  <c r="B21"/>
  <c r="F20"/>
  <c r="F34" s="1"/>
  <c r="E20"/>
  <c r="E34" s="1"/>
  <c r="D20"/>
  <c r="C34"/>
  <c r="B20"/>
  <c r="F19"/>
  <c r="F33" s="1"/>
  <c r="E19"/>
  <c r="D19"/>
  <c r="D33" s="1"/>
  <c r="B19"/>
  <c r="F18"/>
  <c r="E18"/>
  <c r="E32" s="1"/>
  <c r="D18"/>
  <c r="C32"/>
  <c r="B18"/>
  <c r="B28"/>
  <c r="K15"/>
  <c r="I15"/>
  <c r="K14"/>
  <c r="I14"/>
  <c r="K13"/>
  <c r="I13"/>
  <c r="Y12"/>
  <c r="K12"/>
  <c r="I12"/>
  <c r="Y11"/>
  <c r="K11"/>
  <c r="I11"/>
  <c r="Y10"/>
  <c r="K10"/>
  <c r="I10"/>
  <c r="Y9"/>
  <c r="K9"/>
  <c r="I9"/>
  <c r="Y8"/>
  <c r="K8"/>
  <c r="I8"/>
  <c r="Y7"/>
  <c r="K7"/>
  <c r="I7"/>
  <c r="Y6"/>
  <c r="K6"/>
  <c r="I6"/>
  <c r="AA5"/>
  <c r="Z5"/>
  <c r="Y5"/>
  <c r="K5"/>
  <c r="I5"/>
  <c r="H18"/>
  <c r="G42"/>
  <c r="F42"/>
  <c r="E42"/>
  <c r="D42"/>
  <c r="C42"/>
  <c r="G41"/>
  <c r="E41"/>
  <c r="G39"/>
  <c r="O31" s="1"/>
  <c r="C39"/>
  <c r="G38"/>
  <c r="N31" s="1"/>
  <c r="G37"/>
  <c r="M31" s="1"/>
  <c r="E37"/>
  <c r="C37"/>
  <c r="F36"/>
  <c r="D36"/>
  <c r="G35"/>
  <c r="K31" s="1"/>
  <c r="E35"/>
  <c r="C35"/>
  <c r="D34"/>
  <c r="G33"/>
  <c r="I31" s="1"/>
  <c r="E33"/>
  <c r="C33"/>
  <c r="G32"/>
  <c r="H31" s="1"/>
  <c r="F32"/>
  <c r="D32"/>
  <c r="A70" l="1"/>
  <c r="A69"/>
  <c r="H78" i="1"/>
  <c r="F76"/>
  <c r="F78" s="1"/>
  <c r="D78"/>
  <c r="H77"/>
  <c r="F75"/>
  <c r="F77" s="1"/>
  <c r="E77"/>
  <c r="D77"/>
  <c r="AH76"/>
  <c r="AG76"/>
  <c r="AE76"/>
  <c r="AD76"/>
  <c r="M76"/>
  <c r="AH75"/>
  <c r="AG75"/>
  <c r="AE75"/>
  <c r="AD75"/>
  <c r="M75"/>
  <c r="E78"/>
  <c r="F10"/>
  <c r="F13" s="1"/>
  <c r="F17" s="1"/>
  <c r="F20" s="1"/>
  <c r="F23" s="1"/>
  <c r="F27" s="1"/>
  <c r="F30" s="1"/>
  <c r="F34" s="1"/>
  <c r="F37" s="1"/>
  <c r="F41" s="1"/>
  <c r="F44" s="1"/>
  <c r="F48" s="1"/>
  <c r="F51" s="1"/>
  <c r="F54" s="1"/>
  <c r="E10"/>
  <c r="E13" s="1"/>
  <c r="F9"/>
  <c r="E9"/>
  <c r="E12" s="1"/>
  <c r="F8"/>
  <c r="F11" s="1"/>
  <c r="F15" s="1"/>
  <c r="F18" s="1"/>
  <c r="F21" s="1"/>
  <c r="F25" s="1"/>
  <c r="F28" s="1"/>
  <c r="E8"/>
  <c r="E11" s="1"/>
  <c r="G7"/>
  <c r="G6"/>
  <c r="B6"/>
  <c r="B7" s="1"/>
  <c r="G5"/>
  <c r="H5" s="1"/>
  <c r="D5"/>
  <c r="AH55"/>
  <c r="AG55"/>
  <c r="AE55"/>
  <c r="AD55"/>
  <c r="AH54"/>
  <c r="AG54"/>
  <c r="AE54"/>
  <c r="AD54"/>
  <c r="AH53"/>
  <c r="AG53"/>
  <c r="AE53"/>
  <c r="AD53"/>
  <c r="AH52"/>
  <c r="AG52"/>
  <c r="AE52"/>
  <c r="AD52"/>
  <c r="AH51"/>
  <c r="AG51"/>
  <c r="AE51"/>
  <c r="AD51"/>
  <c r="AH50"/>
  <c r="AG50"/>
  <c r="AE50"/>
  <c r="AD50"/>
  <c r="AH49"/>
  <c r="AG49"/>
  <c r="AE49"/>
  <c r="AD49"/>
  <c r="AH48"/>
  <c r="AG48"/>
  <c r="AE48"/>
  <c r="AD48"/>
  <c r="AH47"/>
  <c r="AG47"/>
  <c r="AE47"/>
  <c r="AD47"/>
  <c r="AH46"/>
  <c r="AG46"/>
  <c r="AE46"/>
  <c r="AD46"/>
  <c r="AH44"/>
  <c r="AG44"/>
  <c r="AE44"/>
  <c r="AD44"/>
  <c r="AH43"/>
  <c r="AG43"/>
  <c r="AE43"/>
  <c r="AD43"/>
  <c r="AH62"/>
  <c r="AG62"/>
  <c r="AE62"/>
  <c r="AD62"/>
  <c r="AH61"/>
  <c r="AG61"/>
  <c r="AE61"/>
  <c r="AD61"/>
  <c r="AH60"/>
  <c r="AG60"/>
  <c r="AE60"/>
  <c r="AD60"/>
  <c r="AH59"/>
  <c r="AG59"/>
  <c r="AE59"/>
  <c r="AD59"/>
  <c r="AH58"/>
  <c r="AG58"/>
  <c r="AE58"/>
  <c r="AD58"/>
  <c r="AH57"/>
  <c r="AG57"/>
  <c r="AE57"/>
  <c r="AD57"/>
  <c r="AH56"/>
  <c r="AG56"/>
  <c r="AE56"/>
  <c r="AD56"/>
  <c r="AH42"/>
  <c r="AG42"/>
  <c r="AE42"/>
  <c r="AD42"/>
  <c r="AH41"/>
  <c r="AG41"/>
  <c r="AE41"/>
  <c r="AD41"/>
  <c r="AH40"/>
  <c r="AG40"/>
  <c r="AE40"/>
  <c r="AD40"/>
  <c r="AH39"/>
  <c r="AG39"/>
  <c r="AE39"/>
  <c r="AD39"/>
  <c r="AH37"/>
  <c r="AG37"/>
  <c r="AE37"/>
  <c r="AD37"/>
  <c r="AH36"/>
  <c r="AG36"/>
  <c r="AE36"/>
  <c r="AD36"/>
  <c r="AH35"/>
  <c r="AG35"/>
  <c r="AE35"/>
  <c r="AD35"/>
  <c r="AH34"/>
  <c r="AG34"/>
  <c r="AE34"/>
  <c r="AD34"/>
  <c r="AH33"/>
  <c r="AG33"/>
  <c r="AE33"/>
  <c r="AD33"/>
  <c r="AH32"/>
  <c r="AG32"/>
  <c r="AE32"/>
  <c r="AD32"/>
  <c r="AH30"/>
  <c r="AG30"/>
  <c r="AE30"/>
  <c r="AD30"/>
  <c r="AH29"/>
  <c r="AG29"/>
  <c r="AE29"/>
  <c r="AD29"/>
  <c r="AH28"/>
  <c r="AG28"/>
  <c r="AE28"/>
  <c r="AD28"/>
  <c r="K5"/>
  <c r="F16" l="1"/>
  <c r="F19" s="1"/>
  <c r="F22" s="1"/>
  <c r="F26" s="1"/>
  <c r="F29" s="1"/>
  <c r="F33" s="1"/>
  <c r="F36" s="1"/>
  <c r="F40" s="1"/>
  <c r="F43" s="1"/>
  <c r="F47" s="1"/>
  <c r="F50" s="1"/>
  <c r="F53" s="1"/>
  <c r="F56" s="1"/>
  <c r="F59" s="1"/>
  <c r="F62" s="1"/>
  <c r="F65" s="1"/>
  <c r="F71" s="1"/>
  <c r="F12"/>
  <c r="L75"/>
  <c r="F57"/>
  <c r="F60"/>
  <c r="K75"/>
  <c r="L76"/>
  <c r="W5"/>
  <c r="Z5"/>
  <c r="L71"/>
  <c r="F73"/>
  <c r="L73" s="1"/>
  <c r="D75"/>
  <c r="H75"/>
  <c r="D76"/>
  <c r="H76"/>
  <c r="B8"/>
  <c r="H7"/>
  <c r="D7"/>
  <c r="L28"/>
  <c r="F32"/>
  <c r="F35" s="1"/>
  <c r="F39" s="1"/>
  <c r="F42" s="1"/>
  <c r="F46" s="1"/>
  <c r="F49" s="1"/>
  <c r="F52" s="1"/>
  <c r="F55" s="1"/>
  <c r="F58" s="1"/>
  <c r="F61" s="1"/>
  <c r="F64" s="1"/>
  <c r="E15"/>
  <c r="G11"/>
  <c r="E16"/>
  <c r="G12"/>
  <c r="E17"/>
  <c r="G13"/>
  <c r="D6"/>
  <c r="H6"/>
  <c r="G8"/>
  <c r="G9"/>
  <c r="G10"/>
  <c r="L33"/>
  <c r="L30"/>
  <c r="F63" l="1"/>
  <c r="F66" s="1"/>
  <c r="F72" s="1"/>
  <c r="Z6"/>
  <c r="W6"/>
  <c r="Z7"/>
  <c r="W7"/>
  <c r="B9"/>
  <c r="H8"/>
  <c r="D8"/>
  <c r="E20"/>
  <c r="G17"/>
  <c r="E19"/>
  <c r="G16"/>
  <c r="E18"/>
  <c r="G15"/>
  <c r="L35"/>
  <c r="L72" l="1"/>
  <c r="F74"/>
  <c r="L74" s="1"/>
  <c r="Z8"/>
  <c r="W8"/>
  <c r="B10"/>
  <c r="H9"/>
  <c r="D9"/>
  <c r="E21"/>
  <c r="G18"/>
  <c r="E22"/>
  <c r="G19"/>
  <c r="E23"/>
  <c r="G20"/>
  <c r="L37"/>
  <c r="B11" l="1"/>
  <c r="H10"/>
  <c r="D10"/>
  <c r="E27"/>
  <c r="G23"/>
  <c r="E26"/>
  <c r="G22"/>
  <c r="E25"/>
  <c r="G21"/>
  <c r="L40"/>
  <c r="B12" l="1"/>
  <c r="H11"/>
  <c r="D11"/>
  <c r="E28"/>
  <c r="G25"/>
  <c r="E29"/>
  <c r="G26"/>
  <c r="E30"/>
  <c r="G27"/>
  <c r="L44"/>
  <c r="L42"/>
  <c r="B13" l="1"/>
  <c r="H12"/>
  <c r="D12"/>
  <c r="E34"/>
  <c r="G30"/>
  <c r="E33"/>
  <c r="G29"/>
  <c r="E32"/>
  <c r="G28"/>
  <c r="L47"/>
  <c r="L57"/>
  <c r="B15" l="1"/>
  <c r="H13"/>
  <c r="D13"/>
  <c r="E35"/>
  <c r="G32"/>
  <c r="E36"/>
  <c r="G33"/>
  <c r="E37"/>
  <c r="G34"/>
  <c r="L49"/>
  <c r="L61"/>
  <c r="L59"/>
  <c r="B16" l="1"/>
  <c r="H15"/>
  <c r="D15"/>
  <c r="E41"/>
  <c r="G37"/>
  <c r="E40"/>
  <c r="G36"/>
  <c r="E39"/>
  <c r="G35"/>
  <c r="L51"/>
  <c r="B17" l="1"/>
  <c r="H16"/>
  <c r="D16"/>
  <c r="E42"/>
  <c r="G39"/>
  <c r="E43"/>
  <c r="G40"/>
  <c r="E44"/>
  <c r="G41"/>
  <c r="L55"/>
  <c r="L53"/>
  <c r="B18" l="1"/>
  <c r="H17"/>
  <c r="D17"/>
  <c r="E48"/>
  <c r="G44"/>
  <c r="E47"/>
  <c r="G43"/>
  <c r="E46"/>
  <c r="G42"/>
  <c r="B19" l="1"/>
  <c r="H18"/>
  <c r="D18"/>
  <c r="E49"/>
  <c r="G46"/>
  <c r="E50"/>
  <c r="G47"/>
  <c r="E51"/>
  <c r="G48"/>
  <c r="B20" l="1"/>
  <c r="H19"/>
  <c r="D19"/>
  <c r="E54"/>
  <c r="G51"/>
  <c r="E53"/>
  <c r="G50"/>
  <c r="E52"/>
  <c r="G49"/>
  <c r="B21" l="1"/>
  <c r="H20"/>
  <c r="D20"/>
  <c r="E55"/>
  <c r="G52"/>
  <c r="E56"/>
  <c r="G53"/>
  <c r="E57"/>
  <c r="G54"/>
  <c r="B22" l="1"/>
  <c r="H21"/>
  <c r="D21"/>
  <c r="G57"/>
  <c r="E59"/>
  <c r="G56"/>
  <c r="E58"/>
  <c r="G55"/>
  <c r="B23" l="1"/>
  <c r="H22"/>
  <c r="D22"/>
  <c r="E61"/>
  <c r="G58"/>
  <c r="E62"/>
  <c r="G59"/>
  <c r="E63"/>
  <c r="B25" l="1"/>
  <c r="H23"/>
  <c r="D23"/>
  <c r="E66"/>
  <c r="G63"/>
  <c r="E65"/>
  <c r="G62"/>
  <c r="E64"/>
  <c r="G64" s="1"/>
  <c r="G61"/>
  <c r="G65" l="1"/>
  <c r="G66"/>
  <c r="B26"/>
  <c r="H25"/>
  <c r="D25"/>
  <c r="K73" l="1"/>
  <c r="K71"/>
  <c r="B27"/>
  <c r="H26"/>
  <c r="D26"/>
  <c r="B28" l="1"/>
  <c r="H27"/>
  <c r="D27"/>
  <c r="B29" l="1"/>
  <c r="H28"/>
  <c r="D28"/>
  <c r="B30" l="1"/>
  <c r="H29"/>
  <c r="D29"/>
  <c r="J28" i="4"/>
  <c r="H28"/>
  <c r="J27"/>
  <c r="H27"/>
  <c r="J26"/>
  <c r="H26"/>
  <c r="J25"/>
  <c r="H25"/>
  <c r="J24"/>
  <c r="H24"/>
  <c r="U42"/>
  <c r="A42" s="1"/>
  <c r="U41"/>
  <c r="A41" s="1"/>
  <c r="U40"/>
  <c r="A40" s="1"/>
  <c r="U39"/>
  <c r="A39" s="1"/>
  <c r="U38"/>
  <c r="A38" s="1"/>
  <c r="B32" i="1" l="1"/>
  <c r="H30"/>
  <c r="D30"/>
  <c r="Q2"/>
  <c r="J1"/>
  <c r="J23" i="4"/>
  <c r="H23"/>
  <c r="J22"/>
  <c r="H22"/>
  <c r="J21"/>
  <c r="H21"/>
  <c r="J20"/>
  <c r="H20"/>
  <c r="J19"/>
  <c r="H19"/>
  <c r="J18"/>
  <c r="F56"/>
  <c r="F54"/>
  <c r="F52"/>
  <c r="F50"/>
  <c r="F48"/>
  <c r="F46"/>
  <c r="AH80" i="1"/>
  <c r="AG80"/>
  <c r="AH79"/>
  <c r="AG79"/>
  <c r="AH78"/>
  <c r="AG78"/>
  <c r="AH77"/>
  <c r="AG77"/>
  <c r="AH70"/>
  <c r="AG70"/>
  <c r="AH69"/>
  <c r="AG69"/>
  <c r="AE80"/>
  <c r="AD80"/>
  <c r="AE79"/>
  <c r="AD79"/>
  <c r="AE78"/>
  <c r="AD78"/>
  <c r="AE77"/>
  <c r="AD77"/>
  <c r="AE70"/>
  <c r="AD70"/>
  <c r="AE69"/>
  <c r="AD69"/>
  <c r="AH66"/>
  <c r="AG66"/>
  <c r="AH65"/>
  <c r="AG65"/>
  <c r="AH64"/>
  <c r="AG64"/>
  <c r="AH63"/>
  <c r="AG63"/>
  <c r="AH27"/>
  <c r="AG27"/>
  <c r="AH26"/>
  <c r="AG26"/>
  <c r="AH25"/>
  <c r="AG25"/>
  <c r="AH23"/>
  <c r="AG23"/>
  <c r="AH22"/>
  <c r="AG22"/>
  <c r="AH21"/>
  <c r="AG21"/>
  <c r="AH20"/>
  <c r="AG20"/>
  <c r="AH19"/>
  <c r="AG19"/>
  <c r="AH18"/>
  <c r="AG18"/>
  <c r="AH17"/>
  <c r="AG17"/>
  <c r="AH16"/>
  <c r="AG16"/>
  <c r="AH15"/>
  <c r="AG15"/>
  <c r="AH13"/>
  <c r="AG13"/>
  <c r="AH12"/>
  <c r="AG12"/>
  <c r="AH11"/>
  <c r="AG11"/>
  <c r="AH10"/>
  <c r="AG10"/>
  <c r="AH9"/>
  <c r="AG9"/>
  <c r="AH8"/>
  <c r="AG8"/>
  <c r="AH7"/>
  <c r="AG7"/>
  <c r="AH6"/>
  <c r="AG6"/>
  <c r="AG5"/>
  <c r="AH5"/>
  <c r="AE66"/>
  <c r="AD66"/>
  <c r="AE65"/>
  <c r="AD65"/>
  <c r="AE64"/>
  <c r="AD64"/>
  <c r="AE63"/>
  <c r="AD63"/>
  <c r="AE27"/>
  <c r="AD27"/>
  <c r="AE26"/>
  <c r="AD26"/>
  <c r="AE25"/>
  <c r="AD25"/>
  <c r="AE23"/>
  <c r="AD23"/>
  <c r="AE22"/>
  <c r="AD22"/>
  <c r="AE21"/>
  <c r="AD21"/>
  <c r="AE20"/>
  <c r="AD20"/>
  <c r="AE19"/>
  <c r="AD19"/>
  <c r="AE18"/>
  <c r="AD18"/>
  <c r="AE17"/>
  <c r="AD17"/>
  <c r="AE16"/>
  <c r="AD16"/>
  <c r="AE15"/>
  <c r="AD15"/>
  <c r="AE13"/>
  <c r="AD13"/>
  <c r="AE12"/>
  <c r="AD12"/>
  <c r="AE11"/>
  <c r="AD11"/>
  <c r="AE10"/>
  <c r="AD10"/>
  <c r="AE9"/>
  <c r="AD9"/>
  <c r="AE8"/>
  <c r="AD8"/>
  <c r="AE7"/>
  <c r="AD7"/>
  <c r="AE6"/>
  <c r="AD6"/>
  <c r="AE5"/>
  <c r="AD5"/>
  <c r="Y57" i="4"/>
  <c r="Y56"/>
  <c r="A56" s="1"/>
  <c r="Y55"/>
  <c r="Y54"/>
  <c r="A54" s="1"/>
  <c r="Y53"/>
  <c r="Y52"/>
  <c r="A52" s="1"/>
  <c r="Y51"/>
  <c r="Y50"/>
  <c r="A50" s="1"/>
  <c r="Y49"/>
  <c r="Y48"/>
  <c r="A48" s="1"/>
  <c r="Y46"/>
  <c r="A46" s="1"/>
  <c r="Y47"/>
  <c r="G56"/>
  <c r="AE56" s="1"/>
  <c r="AP45" s="1"/>
  <c r="D56"/>
  <c r="C56"/>
  <c r="G54"/>
  <c r="AE54" s="1"/>
  <c r="D54"/>
  <c r="C54"/>
  <c r="G52"/>
  <c r="N45" s="1"/>
  <c r="D52"/>
  <c r="C52"/>
  <c r="G50"/>
  <c r="AE50" s="1"/>
  <c r="D50"/>
  <c r="C50"/>
  <c r="G48"/>
  <c r="J45" s="1"/>
  <c r="D48"/>
  <c r="C48"/>
  <c r="G46"/>
  <c r="AE46" s="1"/>
  <c r="D46"/>
  <c r="C46"/>
  <c r="R45"/>
  <c r="O72" i="2"/>
  <c r="M72"/>
  <c r="M80" i="1"/>
  <c r="M79"/>
  <c r="M78"/>
  <c r="H80"/>
  <c r="D80"/>
  <c r="M77"/>
  <c r="H79"/>
  <c r="D79"/>
  <c r="M70"/>
  <c r="H70"/>
  <c r="D70"/>
  <c r="M69"/>
  <c r="H69"/>
  <c r="D69"/>
  <c r="BA6" i="2"/>
  <c r="BA7" s="1"/>
  <c r="BA8" s="1"/>
  <c r="BA9" s="1"/>
  <c r="BA10" s="1"/>
  <c r="BA11" s="1"/>
  <c r="BA12" s="1"/>
  <c r="BA13" s="1"/>
  <c r="BA14" s="1"/>
  <c r="BA15" s="1"/>
  <c r="BA16" s="1"/>
  <c r="BA17" s="1"/>
  <c r="BA18" s="1"/>
  <c r="BA19" s="1"/>
  <c r="BA20" s="1"/>
  <c r="BA21" s="1"/>
  <c r="BA22" s="1"/>
  <c r="BA23" s="1"/>
  <c r="BA24" s="1"/>
  <c r="BA25" s="1"/>
  <c r="BA26" s="1"/>
  <c r="BA28" s="1"/>
  <c r="BA29" s="1"/>
  <c r="BA30" s="1"/>
  <c r="BA31" s="1"/>
  <c r="BA32" s="1"/>
  <c r="BA33" s="1"/>
  <c r="BA34" s="1"/>
  <c r="BA35" s="1"/>
  <c r="BA36" s="1"/>
  <c r="BA37" s="1"/>
  <c r="BA38" s="1"/>
  <c r="BA39" s="1"/>
  <c r="BA40" s="1"/>
  <c r="BA41" s="1"/>
  <c r="BA42" s="1"/>
  <c r="BA43" s="1"/>
  <c r="BA44" s="1"/>
  <c r="BA45" s="1"/>
  <c r="BA46" s="1"/>
  <c r="BA47" s="1"/>
  <c r="BA48" s="1"/>
  <c r="BA49" s="1"/>
  <c r="B33" i="1" l="1"/>
  <c r="H32"/>
  <c r="D32"/>
  <c r="AE48" i="4"/>
  <c r="AH45" s="1"/>
  <c r="AE52"/>
  <c r="AL45" s="1"/>
  <c r="AJ45"/>
  <c r="AF45"/>
  <c r="AN45"/>
  <c r="H45"/>
  <c r="L45"/>
  <c r="P45"/>
  <c r="B34" i="1" l="1"/>
  <c r="H33"/>
  <c r="D33"/>
  <c r="C5" i="2"/>
  <c r="C102"/>
  <c r="C96"/>
  <c r="C90"/>
  <c r="C84"/>
  <c r="C78"/>
  <c r="C72"/>
  <c r="A35" i="4"/>
  <c r="A34"/>
  <c r="A33"/>
  <c r="M5" i="1"/>
  <c r="D10" i="2"/>
  <c r="D9"/>
  <c r="D12" s="1"/>
  <c r="D8"/>
  <c r="F7"/>
  <c r="F6"/>
  <c r="F5"/>
  <c r="G5" s="1"/>
  <c r="Q65" i="4"/>
  <c r="A65"/>
  <c r="Q64"/>
  <c r="A64"/>
  <c r="A62"/>
  <c r="A61"/>
  <c r="I103" i="2"/>
  <c r="H104" s="1"/>
  <c r="H103"/>
  <c r="I104" s="1"/>
  <c r="A103"/>
  <c r="A104" s="1"/>
  <c r="C104" s="1"/>
  <c r="G102"/>
  <c r="I97"/>
  <c r="H98" s="1"/>
  <c r="I99" s="1"/>
  <c r="H100" s="1"/>
  <c r="H97"/>
  <c r="I98" s="1"/>
  <c r="A97"/>
  <c r="G97" s="1"/>
  <c r="G96"/>
  <c r="I91"/>
  <c r="H92" s="1"/>
  <c r="H91"/>
  <c r="I92" s="1"/>
  <c r="A91"/>
  <c r="A92" s="1"/>
  <c r="C92" s="1"/>
  <c r="G90"/>
  <c r="I85"/>
  <c r="H86" s="1"/>
  <c r="I87" s="1"/>
  <c r="H88" s="1"/>
  <c r="H85"/>
  <c r="I86" s="1"/>
  <c r="A85"/>
  <c r="G85" s="1"/>
  <c r="G84"/>
  <c r="I79"/>
  <c r="H80" s="1"/>
  <c r="H79"/>
  <c r="I80" s="1"/>
  <c r="A79"/>
  <c r="A80" s="1"/>
  <c r="C80" s="1"/>
  <c r="G78"/>
  <c r="H74"/>
  <c r="I75" s="1"/>
  <c r="H76" s="1"/>
  <c r="I77" s="1"/>
  <c r="I73"/>
  <c r="H73"/>
  <c r="I74" s="1"/>
  <c r="H75" s="1"/>
  <c r="I76" s="1"/>
  <c r="H77" s="1"/>
  <c r="A37" i="4"/>
  <c r="A36"/>
  <c r="U32"/>
  <c r="A32" s="1"/>
  <c r="L6" i="1"/>
  <c r="L5"/>
  <c r="A6" i="2"/>
  <c r="G6" s="1"/>
  <c r="E64" i="4" l="1"/>
  <c r="E61"/>
  <c r="E65"/>
  <c r="E62"/>
  <c r="AA72" i="1"/>
  <c r="V72"/>
  <c r="V71"/>
  <c r="AA71"/>
  <c r="N73"/>
  <c r="X73"/>
  <c r="U74"/>
  <c r="Y74"/>
  <c r="U73"/>
  <c r="AF73" s="1"/>
  <c r="Y73"/>
  <c r="V74"/>
  <c r="AA73"/>
  <c r="Y72"/>
  <c r="U72"/>
  <c r="X72"/>
  <c r="N72"/>
  <c r="AC72" s="1"/>
  <c r="X71"/>
  <c r="N71"/>
  <c r="Y71"/>
  <c r="U71"/>
  <c r="AF71" s="1"/>
  <c r="V73"/>
  <c r="AA74"/>
  <c r="N74"/>
  <c r="AC74" s="1"/>
  <c r="X74"/>
  <c r="Y15" i="4"/>
  <c r="Y13"/>
  <c r="Y14"/>
  <c r="AA8" i="1"/>
  <c r="Y8"/>
  <c r="AA7"/>
  <c r="Y7"/>
  <c r="AA6"/>
  <c r="Y6"/>
  <c r="AA5"/>
  <c r="X5"/>
  <c r="X8"/>
  <c r="V8"/>
  <c r="X7"/>
  <c r="V7"/>
  <c r="X6"/>
  <c r="V6"/>
  <c r="Y5"/>
  <c r="V5"/>
  <c r="U6"/>
  <c r="U5"/>
  <c r="N6"/>
  <c r="N5"/>
  <c r="E99" i="4"/>
  <c r="C99"/>
  <c r="E98"/>
  <c r="C98"/>
  <c r="E97"/>
  <c r="C97"/>
  <c r="E96"/>
  <c r="C96"/>
  <c r="E95"/>
  <c r="C95"/>
  <c r="E94"/>
  <c r="C94"/>
  <c r="E75"/>
  <c r="E72"/>
  <c r="E90" s="1"/>
  <c r="F70"/>
  <c r="D70"/>
  <c r="G69"/>
  <c r="AE69" s="1"/>
  <c r="E69"/>
  <c r="C69"/>
  <c r="F99"/>
  <c r="D99"/>
  <c r="F98"/>
  <c r="D98"/>
  <c r="F97"/>
  <c r="D97"/>
  <c r="F96"/>
  <c r="D96"/>
  <c r="F95"/>
  <c r="D95"/>
  <c r="F94"/>
  <c r="D94"/>
  <c r="E76"/>
  <c r="E73"/>
  <c r="E91" s="1"/>
  <c r="G70"/>
  <c r="AE70" s="1"/>
  <c r="E70"/>
  <c r="E93" s="1"/>
  <c r="C70"/>
  <c r="C93" s="1"/>
  <c r="F69"/>
  <c r="D69"/>
  <c r="B35" i="1"/>
  <c r="H34"/>
  <c r="D34"/>
  <c r="X27" i="4"/>
  <c r="X25"/>
  <c r="X28"/>
  <c r="X26"/>
  <c r="X24"/>
  <c r="AG37"/>
  <c r="AM31" s="1"/>
  <c r="AG35"/>
  <c r="AK31" s="1"/>
  <c r="AG33"/>
  <c r="AI31" s="1"/>
  <c r="AG36"/>
  <c r="AL31" s="1"/>
  <c r="AG34"/>
  <c r="AJ31" s="1"/>
  <c r="AG32"/>
  <c r="AH31" s="1"/>
  <c r="M6" i="1"/>
  <c r="C79" i="2"/>
  <c r="C85"/>
  <c r="C91"/>
  <c r="C97"/>
  <c r="C103"/>
  <c r="C6"/>
  <c r="F8"/>
  <c r="F10"/>
  <c r="F12"/>
  <c r="D15"/>
  <c r="F9"/>
  <c r="D11"/>
  <c r="D13"/>
  <c r="H99"/>
  <c r="I100" s="1"/>
  <c r="I101"/>
  <c r="A105"/>
  <c r="C105" s="1"/>
  <c r="G104"/>
  <c r="I105"/>
  <c r="H106" s="1"/>
  <c r="H105"/>
  <c r="I106" s="1"/>
  <c r="A98"/>
  <c r="C98" s="1"/>
  <c r="G103"/>
  <c r="H87"/>
  <c r="I88" s="1"/>
  <c r="I89"/>
  <c r="A93"/>
  <c r="C93" s="1"/>
  <c r="G92"/>
  <c r="I93"/>
  <c r="H94" s="1"/>
  <c r="H93"/>
  <c r="I94" s="1"/>
  <c r="A86"/>
  <c r="C86" s="1"/>
  <c r="G91"/>
  <c r="A81"/>
  <c r="C81" s="1"/>
  <c r="G80"/>
  <c r="I81"/>
  <c r="H82" s="1"/>
  <c r="H81"/>
  <c r="I82" s="1"/>
  <c r="G79"/>
  <c r="L15" i="1"/>
  <c r="L23"/>
  <c r="L10"/>
  <c r="L19"/>
  <c r="L63"/>
  <c r="L9"/>
  <c r="L7"/>
  <c r="K8"/>
  <c r="K21"/>
  <c r="L8"/>
  <c r="L12"/>
  <c r="L17"/>
  <c r="L21"/>
  <c r="L26"/>
  <c r="L65"/>
  <c r="K15"/>
  <c r="A7" i="2"/>
  <c r="C7" s="1"/>
  <c r="E88" i="4" l="1"/>
  <c r="Q18" s="1"/>
  <c r="E89"/>
  <c r="AF74" i="1"/>
  <c r="AC73"/>
  <c r="AC71"/>
  <c r="AF72"/>
  <c r="D92" i="4"/>
  <c r="F92"/>
  <c r="Q21"/>
  <c r="Q20"/>
  <c r="Q24"/>
  <c r="Q25"/>
  <c r="Q26"/>
  <c r="Q27"/>
  <c r="Q28"/>
  <c r="T22"/>
  <c r="Q23"/>
  <c r="T24"/>
  <c r="T25"/>
  <c r="T26"/>
  <c r="T27"/>
  <c r="T28"/>
  <c r="Q19"/>
  <c r="C92"/>
  <c r="E92"/>
  <c r="F93"/>
  <c r="D93"/>
  <c r="N23"/>
  <c r="N24"/>
  <c r="N25"/>
  <c r="N26"/>
  <c r="N27"/>
  <c r="N28"/>
  <c r="B36" i="1"/>
  <c r="H35"/>
  <c r="D35"/>
  <c r="AG38" i="4"/>
  <c r="AG39"/>
  <c r="AG40"/>
  <c r="AG41"/>
  <c r="AG42"/>
  <c r="K11" i="1"/>
  <c r="K18"/>
  <c r="M7"/>
  <c r="D18" i="2"/>
  <c r="F15"/>
  <c r="D16"/>
  <c r="F13"/>
  <c r="D14"/>
  <c r="F11"/>
  <c r="G98"/>
  <c r="A99"/>
  <c r="C99" s="1"/>
  <c r="H107"/>
  <c r="A106"/>
  <c r="C106" s="1"/>
  <c r="G105"/>
  <c r="I107"/>
  <c r="H101"/>
  <c r="G86"/>
  <c r="A87"/>
  <c r="C87" s="1"/>
  <c r="H95"/>
  <c r="A94"/>
  <c r="C94" s="1"/>
  <c r="G93"/>
  <c r="I95"/>
  <c r="H89"/>
  <c r="H83"/>
  <c r="A82"/>
  <c r="C82" s="1"/>
  <c r="G81"/>
  <c r="I83"/>
  <c r="L11" i="1"/>
  <c r="A8" i="2"/>
  <c r="C8" s="1"/>
  <c r="G7"/>
  <c r="N22" i="4" l="1"/>
  <c r="T23"/>
  <c r="Q22"/>
  <c r="U7" i="1"/>
  <c r="N7"/>
  <c r="B37"/>
  <c r="H36"/>
  <c r="D36"/>
  <c r="M28"/>
  <c r="K28"/>
  <c r="M29"/>
  <c r="L70"/>
  <c r="M8"/>
  <c r="F16" i="2"/>
  <c r="D19"/>
  <c r="F18"/>
  <c r="D21"/>
  <c r="F14"/>
  <c r="D17"/>
  <c r="A107"/>
  <c r="G106"/>
  <c r="G99"/>
  <c r="A100"/>
  <c r="C100" s="1"/>
  <c r="A95"/>
  <c r="G94"/>
  <c r="G87"/>
  <c r="A88"/>
  <c r="C88" s="1"/>
  <c r="A83"/>
  <c r="G82"/>
  <c r="L13" i="1"/>
  <c r="A9" i="2"/>
  <c r="C9" s="1"/>
  <c r="G8"/>
  <c r="U8" i="1" l="1"/>
  <c r="N8"/>
  <c r="B39"/>
  <c r="H37"/>
  <c r="D37"/>
  <c r="M30"/>
  <c r="F80"/>
  <c r="L80" s="1"/>
  <c r="L78"/>
  <c r="K25"/>
  <c r="G83" i="2"/>
  <c r="C83"/>
  <c r="G95"/>
  <c r="C95"/>
  <c r="G107"/>
  <c r="C107"/>
  <c r="D20"/>
  <c r="F17"/>
  <c r="D24"/>
  <c r="F21"/>
  <c r="D22"/>
  <c r="F19"/>
  <c r="G100"/>
  <c r="A101"/>
  <c r="G88"/>
  <c r="A89"/>
  <c r="L16" i="1"/>
  <c r="A10" i="2"/>
  <c r="C10" s="1"/>
  <c r="G9"/>
  <c r="Z9" i="1" l="1"/>
  <c r="X9"/>
  <c r="V9"/>
  <c r="AA9"/>
  <c r="Y9"/>
  <c r="W9"/>
  <c r="N9"/>
  <c r="U9"/>
  <c r="B40"/>
  <c r="H39"/>
  <c r="D39"/>
  <c r="M32"/>
  <c r="F24" i="2"/>
  <c r="D27"/>
  <c r="G89"/>
  <c r="C89"/>
  <c r="G101"/>
  <c r="C101"/>
  <c r="M9" i="1"/>
  <c r="F22" i="2"/>
  <c r="D25"/>
  <c r="F20"/>
  <c r="D23"/>
  <c r="L18" i="1"/>
  <c r="A11" i="2"/>
  <c r="C11" s="1"/>
  <c r="G10"/>
  <c r="W10" i="1" l="1"/>
  <c r="AA10"/>
  <c r="X10"/>
  <c r="Y10"/>
  <c r="V10"/>
  <c r="Z10"/>
  <c r="U10"/>
  <c r="N10"/>
  <c r="B41"/>
  <c r="H40"/>
  <c r="D40"/>
  <c r="K35"/>
  <c r="K32"/>
  <c r="M33"/>
  <c r="K64"/>
  <c r="F23" i="2"/>
  <c r="D26"/>
  <c r="F25"/>
  <c r="D28"/>
  <c r="F27"/>
  <c r="D30"/>
  <c r="M10" i="1"/>
  <c r="L20"/>
  <c r="A12" i="2"/>
  <c r="C12" s="1"/>
  <c r="G11"/>
  <c r="Y11" i="1" s="1"/>
  <c r="W11" l="1"/>
  <c r="V11"/>
  <c r="X11"/>
  <c r="AA11"/>
  <c r="Z11"/>
  <c r="N11"/>
  <c r="U11"/>
  <c r="B42"/>
  <c r="H41"/>
  <c r="D41"/>
  <c r="M34"/>
  <c r="D29" i="2"/>
  <c r="F26"/>
  <c r="F30"/>
  <c r="D33"/>
  <c r="D31"/>
  <c r="F28"/>
  <c r="L22" i="1"/>
  <c r="A13" i="2"/>
  <c r="C13" s="1"/>
  <c r="G12"/>
  <c r="AA12" i="1" l="1"/>
  <c r="Z12"/>
  <c r="W12"/>
  <c r="Y12"/>
  <c r="V12"/>
  <c r="X12"/>
  <c r="N12"/>
  <c r="U12"/>
  <c r="B43"/>
  <c r="H42"/>
  <c r="D42"/>
  <c r="M35"/>
  <c r="D36" i="2"/>
  <c r="F33"/>
  <c r="F31"/>
  <c r="D34"/>
  <c r="F29"/>
  <c r="D32"/>
  <c r="M11" i="1"/>
  <c r="L25"/>
  <c r="A14" i="2"/>
  <c r="C14" s="1"/>
  <c r="G13"/>
  <c r="X13" i="1" l="1"/>
  <c r="AA13"/>
  <c r="Y13"/>
  <c r="Z13"/>
  <c r="W13"/>
  <c r="V13"/>
  <c r="N13"/>
  <c r="U13"/>
  <c r="B44"/>
  <c r="H43"/>
  <c r="D43"/>
  <c r="K42"/>
  <c r="K39"/>
  <c r="M36"/>
  <c r="F32" i="2"/>
  <c r="D35"/>
  <c r="F34"/>
  <c r="D37"/>
  <c r="F36"/>
  <c r="D39"/>
  <c r="M12" i="1"/>
  <c r="L27"/>
  <c r="A15" i="2"/>
  <c r="C15" s="1"/>
  <c r="G14"/>
  <c r="B46" i="1" l="1"/>
  <c r="H44"/>
  <c r="D44"/>
  <c r="L29"/>
  <c r="M37"/>
  <c r="K69"/>
  <c r="F39" i="2"/>
  <c r="D42"/>
  <c r="D40"/>
  <c r="F37"/>
  <c r="D38"/>
  <c r="F35"/>
  <c r="L64" i="1"/>
  <c r="A16" i="2"/>
  <c r="C16" s="1"/>
  <c r="G15"/>
  <c r="B47" i="1" l="1"/>
  <c r="H46"/>
  <c r="D46"/>
  <c r="K46"/>
  <c r="L32"/>
  <c r="M39"/>
  <c r="E79"/>
  <c r="K79" s="1"/>
  <c r="K77"/>
  <c r="F38" i="2"/>
  <c r="D41"/>
  <c r="F40"/>
  <c r="D43"/>
  <c r="F42"/>
  <c r="D45"/>
  <c r="M13" i="1"/>
  <c r="L66"/>
  <c r="A17" i="2"/>
  <c r="C17" s="1"/>
  <c r="G16"/>
  <c r="B48" i="1" l="1"/>
  <c r="H47"/>
  <c r="D47"/>
  <c r="K61"/>
  <c r="K49"/>
  <c r="K58"/>
  <c r="L34"/>
  <c r="M40"/>
  <c r="F45" i="2"/>
  <c r="D48"/>
  <c r="F43"/>
  <c r="D46"/>
  <c r="F41"/>
  <c r="D44"/>
  <c r="M15" i="1"/>
  <c r="A18" i="2"/>
  <c r="C18" s="1"/>
  <c r="G17"/>
  <c r="B49" i="1" l="1"/>
  <c r="H48"/>
  <c r="D48"/>
  <c r="M41"/>
  <c r="L36"/>
  <c r="F44" i="2"/>
  <c r="D47"/>
  <c r="F46"/>
  <c r="D49"/>
  <c r="D51"/>
  <c r="F48"/>
  <c r="A19"/>
  <c r="C19" s="1"/>
  <c r="G18"/>
  <c r="B50" i="1" l="1"/>
  <c r="H49"/>
  <c r="D49"/>
  <c r="K52"/>
  <c r="M43"/>
  <c r="L39"/>
  <c r="M42"/>
  <c r="L69"/>
  <c r="M16"/>
  <c r="D54" i="2"/>
  <c r="F51"/>
  <c r="F49"/>
  <c r="D52"/>
  <c r="F47"/>
  <c r="D50"/>
  <c r="A20"/>
  <c r="C20" s="1"/>
  <c r="G19"/>
  <c r="B51" i="1" l="1"/>
  <c r="H50"/>
  <c r="D50"/>
  <c r="L43"/>
  <c r="M44"/>
  <c r="K55"/>
  <c r="L41"/>
  <c r="L77"/>
  <c r="F79"/>
  <c r="L79" s="1"/>
  <c r="M17"/>
  <c r="F54" i="2"/>
  <c r="D57"/>
  <c r="D53"/>
  <c r="F50"/>
  <c r="D55"/>
  <c r="F52"/>
  <c r="A21"/>
  <c r="C21" s="1"/>
  <c r="G20"/>
  <c r="B52" i="1" l="1"/>
  <c r="H51"/>
  <c r="D51"/>
  <c r="M46"/>
  <c r="L46"/>
  <c r="L56"/>
  <c r="D58" i="2"/>
  <c r="F55"/>
  <c r="D56"/>
  <c r="F53"/>
  <c r="D60"/>
  <c r="F57"/>
  <c r="A22"/>
  <c r="C22" s="1"/>
  <c r="G21"/>
  <c r="B53" i="1" l="1"/>
  <c r="H52"/>
  <c r="D52"/>
  <c r="L48"/>
  <c r="M47"/>
  <c r="L58"/>
  <c r="M18"/>
  <c r="F60" i="2"/>
  <c r="D63"/>
  <c r="F56"/>
  <c r="D59"/>
  <c r="F58"/>
  <c r="D61"/>
  <c r="A23"/>
  <c r="C23" s="1"/>
  <c r="G22"/>
  <c r="B54" i="1" l="1"/>
  <c r="H53"/>
  <c r="D53"/>
  <c r="M48"/>
  <c r="L50"/>
  <c r="L60"/>
  <c r="M20"/>
  <c r="M19"/>
  <c r="D64" i="2"/>
  <c r="F61"/>
  <c r="D62"/>
  <c r="F59"/>
  <c r="D66"/>
  <c r="F63"/>
  <c r="A24"/>
  <c r="C24" s="1"/>
  <c r="G23"/>
  <c r="B55" i="1" l="1"/>
  <c r="H54"/>
  <c r="D54"/>
  <c r="E80"/>
  <c r="L52"/>
  <c r="M49"/>
  <c r="L62"/>
  <c r="M21"/>
  <c r="D69" i="2"/>
  <c r="F69" s="1"/>
  <c r="F66"/>
  <c r="F62"/>
  <c r="D65"/>
  <c r="F64"/>
  <c r="D67"/>
  <c r="A25"/>
  <c r="G24"/>
  <c r="B56" i="1" l="1"/>
  <c r="H55"/>
  <c r="D55"/>
  <c r="C25" i="2"/>
  <c r="A26"/>
  <c r="A27" s="1"/>
  <c r="A28" s="1"/>
  <c r="M50" i="1"/>
  <c r="L54"/>
  <c r="D70" i="2"/>
  <c r="F70" s="1"/>
  <c r="F67"/>
  <c r="D68"/>
  <c r="F68" s="1"/>
  <c r="F65"/>
  <c r="G25"/>
  <c r="B57" i="1" l="1"/>
  <c r="H56"/>
  <c r="D56"/>
  <c r="M56"/>
  <c r="C26" i="2"/>
  <c r="M51" i="1"/>
  <c r="M22"/>
  <c r="C27" i="2"/>
  <c r="G26"/>
  <c r="B58" i="1" l="1"/>
  <c r="H57"/>
  <c r="D57"/>
  <c r="M57"/>
  <c r="M52"/>
  <c r="M23"/>
  <c r="C28" i="2"/>
  <c r="G27"/>
  <c r="B59" i="1" l="1"/>
  <c r="H58"/>
  <c r="D58"/>
  <c r="M58"/>
  <c r="M53"/>
  <c r="A29" i="2"/>
  <c r="C29" s="1"/>
  <c r="G28"/>
  <c r="B60" i="1" l="1"/>
  <c r="D60" s="1"/>
  <c r="H59"/>
  <c r="D59"/>
  <c r="M59"/>
  <c r="M54"/>
  <c r="M25"/>
  <c r="A30" i="2"/>
  <c r="C30" s="1"/>
  <c r="G29"/>
  <c r="B61" i="1" l="1"/>
  <c r="H60"/>
  <c r="M60"/>
  <c r="M55"/>
  <c r="M26"/>
  <c r="A31" i="2"/>
  <c r="C31" s="1"/>
  <c r="G30"/>
  <c r="B62" i="1" l="1"/>
  <c r="H61"/>
  <c r="D61"/>
  <c r="M61"/>
  <c r="A32" i="2"/>
  <c r="C32" s="1"/>
  <c r="G31"/>
  <c r="B63" i="1" l="1"/>
  <c r="H62"/>
  <c r="D62"/>
  <c r="M62"/>
  <c r="M27"/>
  <c r="A33" i="2"/>
  <c r="C33" s="1"/>
  <c r="G32"/>
  <c r="B64" i="1" l="1"/>
  <c r="H63"/>
  <c r="D63"/>
  <c r="M63"/>
  <c r="A34" i="2"/>
  <c r="C34" s="1"/>
  <c r="G33"/>
  <c r="B65" i="1" l="1"/>
  <c r="H64"/>
  <c r="D64"/>
  <c r="A35" i="2"/>
  <c r="C35" s="1"/>
  <c r="G34"/>
  <c r="B66" i="1" l="1"/>
  <c r="H65"/>
  <c r="D65"/>
  <c r="M64"/>
  <c r="A36" i="2"/>
  <c r="C36" s="1"/>
  <c r="G35"/>
  <c r="H66" i="1" l="1"/>
  <c r="D66"/>
  <c r="M65"/>
  <c r="A37" i="2"/>
  <c r="C37" s="1"/>
  <c r="G36"/>
  <c r="A38" l="1"/>
  <c r="C38" s="1"/>
  <c r="G37"/>
  <c r="M66" i="1" l="1"/>
  <c r="A39" i="2"/>
  <c r="C39" s="1"/>
  <c r="G38"/>
  <c r="A40" l="1"/>
  <c r="C40" s="1"/>
  <c r="G39"/>
  <c r="A41" l="1"/>
  <c r="C41" s="1"/>
  <c r="G40"/>
  <c r="A42" l="1"/>
  <c r="C42" s="1"/>
  <c r="G41"/>
  <c r="A43" l="1"/>
  <c r="C43" s="1"/>
  <c r="G42"/>
  <c r="A44" l="1"/>
  <c r="C44" s="1"/>
  <c r="G43"/>
  <c r="A45" l="1"/>
  <c r="C45" s="1"/>
  <c r="G44"/>
  <c r="A46" l="1"/>
  <c r="C46" s="1"/>
  <c r="G45"/>
  <c r="A47" l="1"/>
  <c r="C47" s="1"/>
  <c r="G46"/>
  <c r="A48" l="1"/>
  <c r="C48" s="1"/>
  <c r="G47"/>
  <c r="A49" l="1"/>
  <c r="C49" s="1"/>
  <c r="G48"/>
  <c r="A50" l="1"/>
  <c r="C50" s="1"/>
  <c r="G49"/>
  <c r="A51" l="1"/>
  <c r="C51" s="1"/>
  <c r="G50"/>
  <c r="A52" l="1"/>
  <c r="C52" s="1"/>
  <c r="G51"/>
  <c r="A53" l="1"/>
  <c r="C53" s="1"/>
  <c r="G52"/>
  <c r="A54" l="1"/>
  <c r="C54" s="1"/>
  <c r="G53"/>
  <c r="A55" l="1"/>
  <c r="C55" s="1"/>
  <c r="G54"/>
  <c r="A56" l="1"/>
  <c r="C56" s="1"/>
  <c r="G55"/>
  <c r="A57" l="1"/>
  <c r="C57" s="1"/>
  <c r="G56"/>
  <c r="A58" l="1"/>
  <c r="C58" s="1"/>
  <c r="G57"/>
  <c r="A59" l="1"/>
  <c r="C59" s="1"/>
  <c r="G58"/>
  <c r="A60" l="1"/>
  <c r="C60" s="1"/>
  <c r="G59"/>
  <c r="A61" l="1"/>
  <c r="C61" s="1"/>
  <c r="G60"/>
  <c r="A62" l="1"/>
  <c r="C62" s="1"/>
  <c r="G61"/>
  <c r="A63" l="1"/>
  <c r="C63" s="1"/>
  <c r="G62"/>
  <c r="A64" l="1"/>
  <c r="C64" s="1"/>
  <c r="G63"/>
  <c r="A65" l="1"/>
  <c r="C65" s="1"/>
  <c r="G64"/>
  <c r="A66" l="1"/>
  <c r="C66" s="1"/>
  <c r="G65"/>
  <c r="A67" l="1"/>
  <c r="C67" s="1"/>
  <c r="G66"/>
  <c r="A68" l="1"/>
  <c r="C68" s="1"/>
  <c r="G67"/>
  <c r="A69" l="1"/>
  <c r="C69" s="1"/>
  <c r="G68"/>
  <c r="A70" l="1"/>
  <c r="C70" s="1"/>
  <c r="G69"/>
  <c r="G70" l="1"/>
  <c r="X80" i="1" l="1"/>
  <c r="Z77"/>
  <c r="Z63"/>
  <c r="X66"/>
  <c r="Z55"/>
  <c r="V44"/>
  <c r="X32"/>
  <c r="Z19"/>
  <c r="W78"/>
  <c r="Y61"/>
  <c r="AA50"/>
  <c r="W39"/>
  <c r="Y26"/>
  <c r="X65"/>
  <c r="Z54"/>
  <c r="V43"/>
  <c r="X30"/>
  <c r="Z18"/>
  <c r="Y66"/>
  <c r="AA55"/>
  <c r="W44"/>
  <c r="Y32"/>
  <c r="AA19"/>
  <c r="X78"/>
  <c r="Z61"/>
  <c r="V51"/>
  <c r="X39"/>
  <c r="Z26"/>
  <c r="V15"/>
  <c r="AA64"/>
  <c r="W54"/>
  <c r="Y42"/>
  <c r="AA29"/>
  <c r="W18"/>
  <c r="X69"/>
  <c r="Z56"/>
  <c r="V46"/>
  <c r="X33"/>
  <c r="Z20"/>
  <c r="AA75"/>
  <c r="W59"/>
  <c r="Y48"/>
  <c r="AA35"/>
  <c r="W23"/>
  <c r="V79"/>
  <c r="X62"/>
  <c r="Z51"/>
  <c r="V40"/>
  <c r="X27"/>
  <c r="Z15"/>
  <c r="W70"/>
  <c r="Y57"/>
  <c r="AA46"/>
  <c r="W34"/>
  <c r="Y21"/>
  <c r="Z80"/>
  <c r="V64"/>
  <c r="X53"/>
  <c r="Z41"/>
  <c r="V29"/>
  <c r="X17"/>
  <c r="Z69"/>
  <c r="W57"/>
  <c r="Y46"/>
  <c r="AA33"/>
  <c r="W21"/>
  <c r="Z79"/>
  <c r="V63"/>
  <c r="X52"/>
  <c r="Z40"/>
  <c r="V28"/>
  <c r="X16"/>
  <c r="AA70"/>
  <c r="W58"/>
  <c r="Y47"/>
  <c r="AA34"/>
  <c r="W22"/>
  <c r="V80"/>
  <c r="X63"/>
  <c r="Z52"/>
  <c r="V41"/>
  <c r="X28"/>
  <c r="Z16"/>
  <c r="Y70"/>
  <c r="AA57"/>
  <c r="W47"/>
  <c r="Y34"/>
  <c r="AA21"/>
  <c r="V53"/>
  <c r="V35"/>
  <c r="X22"/>
  <c r="AA80"/>
  <c r="W64"/>
  <c r="Y53"/>
  <c r="AA41"/>
  <c r="W29"/>
  <c r="Y17"/>
  <c r="V70"/>
  <c r="X57"/>
  <c r="Z46"/>
  <c r="V34"/>
  <c r="X21"/>
  <c r="Y80"/>
  <c r="AA63"/>
  <c r="W53"/>
  <c r="Y41"/>
  <c r="AA28"/>
  <c r="W17"/>
  <c r="X64"/>
  <c r="Z53"/>
  <c r="V42"/>
  <c r="X29"/>
  <c r="Z17"/>
  <c r="Y69"/>
  <c r="AA56"/>
  <c r="W46"/>
  <c r="Y33"/>
  <c r="AA20"/>
  <c r="X59"/>
  <c r="Z48"/>
  <c r="V36"/>
  <c r="X23"/>
  <c r="Y78"/>
  <c r="AA61"/>
  <c r="W51"/>
  <c r="Y39"/>
  <c r="AA26"/>
  <c r="W15"/>
  <c r="V65"/>
  <c r="X54"/>
  <c r="Z42"/>
  <c r="V30"/>
  <c r="X18"/>
  <c r="Y65"/>
  <c r="AA54"/>
  <c r="W43"/>
  <c r="Y30"/>
  <c r="AA18"/>
  <c r="Z66"/>
  <c r="V56"/>
  <c r="X44"/>
  <c r="Z32"/>
  <c r="V20"/>
  <c r="Y76"/>
  <c r="AA59"/>
  <c r="W49"/>
  <c r="Y36"/>
  <c r="AA23"/>
  <c r="V77"/>
  <c r="X60"/>
  <c r="Z49"/>
  <c r="V37"/>
  <c r="X25"/>
  <c r="Y77"/>
  <c r="AA60"/>
  <c r="W50"/>
  <c r="Y37"/>
  <c r="AA25"/>
  <c r="V66"/>
  <c r="X55"/>
  <c r="Z43"/>
  <c r="V32"/>
  <c r="X19"/>
  <c r="W77"/>
  <c r="Y60"/>
  <c r="AA49"/>
  <c r="W37"/>
  <c r="Y25"/>
  <c r="X61"/>
  <c r="V39"/>
  <c r="Y54"/>
  <c r="AA42"/>
  <c r="Y18"/>
  <c r="V55"/>
  <c r="Z30"/>
  <c r="W66"/>
  <c r="AA43"/>
  <c r="Y19"/>
  <c r="Z60"/>
  <c r="X37"/>
  <c r="AA65"/>
  <c r="Y43"/>
  <c r="W19"/>
  <c r="Z47"/>
  <c r="V61"/>
  <c r="X50"/>
  <c r="Z37"/>
  <c r="V26"/>
  <c r="AA66"/>
  <c r="W56"/>
  <c r="Y44"/>
  <c r="AA32"/>
  <c r="W20"/>
  <c r="Z76"/>
  <c r="V60"/>
  <c r="X49"/>
  <c r="Z36"/>
  <c r="V25"/>
  <c r="AA77"/>
  <c r="W61"/>
  <c r="Y50"/>
  <c r="AA37"/>
  <c r="W26"/>
  <c r="V69"/>
  <c r="X56"/>
  <c r="Z44"/>
  <c r="V33"/>
  <c r="X20"/>
  <c r="W76"/>
  <c r="Y59"/>
  <c r="AA48"/>
  <c r="W36"/>
  <c r="Y23"/>
  <c r="Z78"/>
  <c r="V62"/>
  <c r="X51"/>
  <c r="Z39"/>
  <c r="V27"/>
  <c r="X15"/>
  <c r="Y64"/>
  <c r="AA53"/>
  <c r="W42"/>
  <c r="Y29"/>
  <c r="AA17"/>
  <c r="AA69"/>
  <c r="V57"/>
  <c r="X46"/>
  <c r="Z33"/>
  <c r="V21"/>
  <c r="Y79"/>
  <c r="AA62"/>
  <c r="W52"/>
  <c r="Y40"/>
  <c r="AA27"/>
  <c r="W16"/>
  <c r="Z58"/>
  <c r="V48"/>
  <c r="X35"/>
  <c r="Z22"/>
  <c r="W79"/>
  <c r="Y62"/>
  <c r="AA51"/>
  <c r="W40"/>
  <c r="Y27"/>
  <c r="AA15"/>
  <c r="X70"/>
  <c r="Z57"/>
  <c r="V47"/>
  <c r="X34"/>
  <c r="Z21"/>
  <c r="W80"/>
  <c r="Y63"/>
  <c r="AA52"/>
  <c r="W41"/>
  <c r="Y28"/>
  <c r="AA16"/>
  <c r="Z70"/>
  <c r="V58"/>
  <c r="X47"/>
  <c r="Z34"/>
  <c r="V22"/>
  <c r="AA79"/>
  <c r="W63"/>
  <c r="Y52"/>
  <c r="AA40"/>
  <c r="W28"/>
  <c r="Y16"/>
  <c r="X58"/>
  <c r="X41"/>
  <c r="Z28"/>
  <c r="V17"/>
  <c r="Y75"/>
  <c r="AA58"/>
  <c r="W48"/>
  <c r="Y35"/>
  <c r="AA22"/>
  <c r="X79"/>
  <c r="Z62"/>
  <c r="V52"/>
  <c r="X40"/>
  <c r="Z27"/>
  <c r="V16"/>
  <c r="W75"/>
  <c r="Y58"/>
  <c r="AA47"/>
  <c r="W35"/>
  <c r="Y22"/>
  <c r="Z75"/>
  <c r="V59"/>
  <c r="X48"/>
  <c r="Z35"/>
  <c r="V23"/>
  <c r="AA78"/>
  <c r="W62"/>
  <c r="Y51"/>
  <c r="AA39"/>
  <c r="W27"/>
  <c r="Y15"/>
  <c r="Z64"/>
  <c r="V54"/>
  <c r="X42"/>
  <c r="Z29"/>
  <c r="V18"/>
  <c r="W69"/>
  <c r="Y56"/>
  <c r="AA44"/>
  <c r="W33"/>
  <c r="Y20"/>
  <c r="X76"/>
  <c r="Z59"/>
  <c r="V49"/>
  <c r="X36"/>
  <c r="Z23"/>
  <c r="AA76"/>
  <c r="W60"/>
  <c r="Y49"/>
  <c r="AA36"/>
  <c r="W25"/>
  <c r="V78"/>
  <c r="Z50"/>
  <c r="X26"/>
  <c r="W65"/>
  <c r="W30"/>
  <c r="Z65"/>
  <c r="X43"/>
  <c r="V19"/>
  <c r="Y55"/>
  <c r="W32"/>
  <c r="X77"/>
  <c r="V50"/>
  <c r="Z25"/>
  <c r="W55"/>
  <c r="AA30"/>
  <c r="U80"/>
  <c r="N70"/>
  <c r="N78"/>
  <c r="N69"/>
  <c r="U69"/>
  <c r="U70"/>
  <c r="N62"/>
  <c r="N54"/>
  <c r="N46"/>
  <c r="N36"/>
  <c r="N27"/>
  <c r="N18"/>
  <c r="U63"/>
  <c r="U55"/>
  <c r="U47"/>
  <c r="U37"/>
  <c r="U28"/>
  <c r="U19"/>
  <c r="N63"/>
  <c r="N55"/>
  <c r="N47"/>
  <c r="N37"/>
  <c r="AC37" s="1"/>
  <c r="N28"/>
  <c r="AC28" s="1"/>
  <c r="N19"/>
  <c r="U66"/>
  <c r="U58"/>
  <c r="U50"/>
  <c r="U41"/>
  <c r="U32"/>
  <c r="U22"/>
  <c r="N60"/>
  <c r="N52"/>
  <c r="N43"/>
  <c r="N34"/>
  <c r="N25"/>
  <c r="N16"/>
  <c r="U61"/>
  <c r="U53"/>
  <c r="U44"/>
  <c r="U35"/>
  <c r="U26"/>
  <c r="U17"/>
  <c r="N61"/>
  <c r="N53"/>
  <c r="N44"/>
  <c r="N35"/>
  <c r="N26"/>
  <c r="N17"/>
  <c r="U60"/>
  <c r="U52"/>
  <c r="U43"/>
  <c r="U34"/>
  <c r="U25"/>
  <c r="U16"/>
  <c r="N66"/>
  <c r="N58"/>
  <c r="AF58" s="1"/>
  <c r="N50"/>
  <c r="AC50" s="1"/>
  <c r="N41"/>
  <c r="AC41" s="1"/>
  <c r="N32"/>
  <c r="N22"/>
  <c r="U59"/>
  <c r="U51"/>
  <c r="U42"/>
  <c r="U33"/>
  <c r="U23"/>
  <c r="U15"/>
  <c r="N59"/>
  <c r="AC59" s="1"/>
  <c r="N51"/>
  <c r="N42"/>
  <c r="N33"/>
  <c r="AF33" s="1"/>
  <c r="N23"/>
  <c r="N15"/>
  <c r="U62"/>
  <c r="AF62" s="1"/>
  <c r="U54"/>
  <c r="U46"/>
  <c r="AC46" s="1"/>
  <c r="U36"/>
  <c r="AC36" s="1"/>
  <c r="U27"/>
  <c r="U18"/>
  <c r="N64"/>
  <c r="N56"/>
  <c r="N48"/>
  <c r="N39"/>
  <c r="N29"/>
  <c r="N20"/>
  <c r="U65"/>
  <c r="U57"/>
  <c r="U49"/>
  <c r="U40"/>
  <c r="U30"/>
  <c r="U21"/>
  <c r="N65"/>
  <c r="N57"/>
  <c r="N49"/>
  <c r="N40"/>
  <c r="AF40" s="1"/>
  <c r="N30"/>
  <c r="N21"/>
  <c r="U64"/>
  <c r="U56"/>
  <c r="AF56" s="1"/>
  <c r="U48"/>
  <c r="U39"/>
  <c r="AC39" s="1"/>
  <c r="U29"/>
  <c r="AC29" s="1"/>
  <c r="U20"/>
  <c r="A73" i="2"/>
  <c r="C73" s="1"/>
  <c r="G72"/>
  <c r="AF57" i="1" l="1"/>
  <c r="AF30"/>
  <c r="AC34"/>
  <c r="AC43"/>
  <c r="AC49"/>
  <c r="AF61"/>
  <c r="AF47"/>
  <c r="AC5"/>
  <c r="AF42"/>
  <c r="AC32"/>
  <c r="AC60"/>
  <c r="AF44"/>
  <c r="AC54"/>
  <c r="AF55"/>
  <c r="AF35"/>
  <c r="AF52"/>
  <c r="AC52"/>
  <c r="AC53"/>
  <c r="AF53"/>
  <c r="AF32"/>
  <c r="AF37"/>
  <c r="AF29"/>
  <c r="AC61"/>
  <c r="AC62"/>
  <c r="AF41"/>
  <c r="AC47"/>
  <c r="AF28"/>
  <c r="AC44"/>
  <c r="AC30"/>
  <c r="AF60"/>
  <c r="AC51"/>
  <c r="AF51"/>
  <c r="AC48"/>
  <c r="AF48"/>
  <c r="AC55"/>
  <c r="AF54"/>
  <c r="AC35"/>
  <c r="AF49"/>
  <c r="AC42"/>
  <c r="AF59"/>
  <c r="AC56"/>
  <c r="AC58"/>
  <c r="AF34"/>
  <c r="AF39"/>
  <c r="AC40"/>
  <c r="AF50"/>
  <c r="AF36"/>
  <c r="AC33"/>
  <c r="AF43"/>
  <c r="AF46"/>
  <c r="AC57"/>
  <c r="AC8"/>
  <c r="AF7"/>
  <c r="AF8"/>
  <c r="AC7"/>
  <c r="AF5"/>
  <c r="G73" i="2"/>
  <c r="A74"/>
  <c r="C74" s="1"/>
  <c r="G74" l="1"/>
  <c r="A75"/>
  <c r="C75" s="1"/>
  <c r="G75" l="1"/>
  <c r="A76"/>
  <c r="C76" s="1"/>
  <c r="G76" l="1"/>
  <c r="A77"/>
  <c r="X20" i="4" l="1"/>
  <c r="X23"/>
  <c r="X19"/>
  <c r="X18"/>
  <c r="X22"/>
  <c r="Y18"/>
  <c r="X21"/>
  <c r="Z18"/>
  <c r="AC69" i="1"/>
  <c r="G64" i="4"/>
  <c r="G65"/>
  <c r="C61"/>
  <c r="C76" s="1"/>
  <c r="D62"/>
  <c r="D73" s="1"/>
  <c r="D91" s="1"/>
  <c r="F64"/>
  <c r="F75" s="1"/>
  <c r="C62"/>
  <c r="C73" s="1"/>
  <c r="C91" s="1"/>
  <c r="N21" s="1"/>
  <c r="D64"/>
  <c r="D75" s="1"/>
  <c r="C64"/>
  <c r="C75" s="1"/>
  <c r="C89" s="1"/>
  <c r="N19" s="1"/>
  <c r="F62"/>
  <c r="F73" s="1"/>
  <c r="F91" s="1"/>
  <c r="T21" s="1"/>
  <c r="G61"/>
  <c r="G62"/>
  <c r="F61"/>
  <c r="F76" s="1"/>
  <c r="D61"/>
  <c r="D76" s="1"/>
  <c r="C65"/>
  <c r="C72" s="1"/>
  <c r="C90" s="1"/>
  <c r="N20" s="1"/>
  <c r="F65"/>
  <c r="F72" s="1"/>
  <c r="D65"/>
  <c r="D72" s="1"/>
  <c r="D90" s="1"/>
  <c r="G77" i="2"/>
  <c r="C77"/>
  <c r="F90" i="4" l="1"/>
  <c r="T20" s="1"/>
  <c r="D89"/>
  <c r="D88"/>
  <c r="F89"/>
  <c r="T19" s="1"/>
  <c r="F88"/>
  <c r="T18" s="1"/>
  <c r="C88"/>
  <c r="N18" s="1"/>
  <c r="G72"/>
  <c r="G75"/>
  <c r="N77" i="1"/>
  <c r="U79"/>
  <c r="U75"/>
  <c r="G73" i="4"/>
  <c r="U77" i="1" s="1"/>
  <c r="U76"/>
  <c r="G76" i="4"/>
  <c r="N76" i="1" s="1"/>
  <c r="N79"/>
  <c r="AC70"/>
  <c r="AE72" i="4"/>
  <c r="AE61"/>
  <c r="AE75"/>
  <c r="AE64"/>
  <c r="AE62"/>
  <c r="AE65"/>
  <c r="AF70" i="1"/>
  <c r="AF69"/>
  <c r="AC6"/>
  <c r="AF6"/>
  <c r="AF9"/>
  <c r="AF19"/>
  <c r="AF10"/>
  <c r="AF20"/>
  <c r="AC63"/>
  <c r="AC64"/>
  <c r="AF77" l="1"/>
  <c r="AE73" i="4"/>
  <c r="X75" i="1"/>
  <c r="V76"/>
  <c r="U78"/>
  <c r="N80"/>
  <c r="AE76" i="4"/>
  <c r="N75" i="1"/>
  <c r="AC75" s="1"/>
  <c r="V75"/>
  <c r="AC77"/>
  <c r="AF79"/>
  <c r="AC79"/>
  <c r="AC76"/>
  <c r="AF76"/>
  <c r="AC23"/>
  <c r="AF65"/>
  <c r="AF11"/>
  <c r="AC26"/>
  <c r="AF25"/>
  <c r="AF15"/>
  <c r="AC21"/>
  <c r="AF13"/>
  <c r="AC27"/>
  <c r="AC18"/>
  <c r="AC12"/>
  <c r="AF64"/>
  <c r="AF63"/>
  <c r="AF27"/>
  <c r="AF66"/>
  <c r="AC65"/>
  <c r="AC22"/>
  <c r="AF17"/>
  <c r="AF16"/>
  <c r="AC66"/>
  <c r="AF22"/>
  <c r="AF26"/>
  <c r="AC20"/>
  <c r="AC13"/>
  <c r="AC11"/>
  <c r="AC19"/>
  <c r="AC25"/>
  <c r="AC9"/>
  <c r="AC17"/>
  <c r="AC16"/>
  <c r="AF21"/>
  <c r="AF23"/>
  <c r="AC10"/>
  <c r="AF12"/>
  <c r="AC15"/>
  <c r="AF18"/>
  <c r="AF75" l="1"/>
  <c r="AF78"/>
  <c r="AC78"/>
  <c r="AF80"/>
  <c r="AC80"/>
  <c r="AM32" i="4" s="1"/>
  <c r="M70"/>
  <c r="AL35"/>
  <c r="H41"/>
  <c r="K39"/>
  <c r="AM38"/>
  <c r="J42"/>
  <c r="AI38"/>
  <c r="K38"/>
  <c r="AM42"/>
  <c r="AJ40"/>
  <c r="AH39"/>
  <c r="K40"/>
  <c r="AM39"/>
  <c r="AL39"/>
  <c r="AJ39"/>
  <c r="AL38"/>
  <c r="J40"/>
  <c r="H39"/>
  <c r="AK38"/>
  <c r="AJ41"/>
  <c r="J39"/>
  <c r="AI41"/>
  <c r="L39"/>
  <c r="H38"/>
  <c r="AL42"/>
  <c r="L41"/>
  <c r="AI42"/>
  <c r="AG65"/>
  <c r="AF61"/>
  <c r="AI75"/>
  <c r="AG64"/>
  <c r="AJ62"/>
  <c r="AK76"/>
  <c r="AI65"/>
  <c r="AG72"/>
  <c r="AH61"/>
  <c r="AK75"/>
  <c r="AJ73"/>
  <c r="AG73"/>
  <c r="AK62"/>
  <c r="AI76"/>
  <c r="AI72"/>
  <c r="AF72"/>
  <c r="AJ61"/>
  <c r="AH75"/>
  <c r="AK64"/>
  <c r="AH73"/>
  <c r="AF73"/>
  <c r="AH76"/>
  <c r="AF65"/>
  <c r="AH72"/>
  <c r="AF75"/>
  <c r="AI64"/>
  <c r="AH62"/>
  <c r="AF76"/>
  <c r="AI36"/>
  <c r="AH35"/>
  <c r="AI35"/>
  <c r="AI33"/>
  <c r="AL36"/>
  <c r="AH32"/>
  <c r="AK36"/>
  <c r="AK32"/>
  <c r="AK35"/>
  <c r="AH33"/>
  <c r="AH34"/>
  <c r="AK33"/>
  <c r="AJ36"/>
  <c r="AI34"/>
  <c r="AM35"/>
  <c r="AJ32"/>
  <c r="AH37"/>
  <c r="AL34"/>
  <c r="AJ33"/>
  <c r="AJ37"/>
  <c r="AK34"/>
  <c r="AM33"/>
  <c r="AL33"/>
  <c r="AL37"/>
  <c r="AJ34"/>
  <c r="AJ35"/>
  <c r="AL32"/>
  <c r="AQ52"/>
  <c r="AG50"/>
  <c r="AL48"/>
  <c r="AK54"/>
  <c r="AP56"/>
  <c r="AK50"/>
  <c r="AO52"/>
  <c r="AJ54"/>
  <c r="AJ46"/>
  <c r="AM50"/>
  <c r="AG48"/>
  <c r="AF48"/>
  <c r="AO48"/>
  <c r="AJ52"/>
  <c r="AO50"/>
  <c r="AK52"/>
  <c r="AP52"/>
  <c r="AI50"/>
  <c r="AG52"/>
  <c r="AF46"/>
  <c r="AG56"/>
  <c r="AN54"/>
  <c r="AN46"/>
  <c r="AO56"/>
  <c r="AN56"/>
  <c r="AN48"/>
  <c r="AF52"/>
  <c r="AL46"/>
  <c r="AG54"/>
  <c r="AK46"/>
  <c r="AH50"/>
  <c r="AQ48"/>
  <c r="AK48"/>
  <c r="AH52"/>
  <c r="R52"/>
  <c r="I52"/>
  <c r="L48"/>
  <c r="I50"/>
  <c r="H56"/>
  <c r="L52"/>
  <c r="K56"/>
  <c r="O50"/>
  <c r="J54"/>
  <c r="M54"/>
  <c r="M52"/>
  <c r="P56"/>
  <c r="R48"/>
  <c r="K54"/>
  <c r="O48"/>
  <c r="J52"/>
  <c r="I56"/>
  <c r="M48"/>
  <c r="P48"/>
  <c r="J50"/>
  <c r="O54"/>
  <c r="S48"/>
  <c r="N52"/>
  <c r="Q56"/>
  <c r="Q54"/>
  <c r="P54"/>
  <c r="J48"/>
  <c r="O52"/>
  <c r="R54"/>
  <c r="L46"/>
  <c r="S46"/>
  <c r="Q46"/>
  <c r="H46"/>
  <c r="K46"/>
  <c r="M61"/>
  <c r="L34"/>
  <c r="K36"/>
  <c r="M72"/>
  <c r="K61"/>
  <c r="H72"/>
  <c r="J33"/>
  <c r="J73"/>
  <c r="H73"/>
  <c r="M75"/>
  <c r="L33"/>
  <c r="K65"/>
  <c r="M62"/>
  <c r="I72"/>
  <c r="M76"/>
  <c r="J76"/>
  <c r="K62"/>
  <c r="H36"/>
  <c r="L73"/>
  <c r="K76"/>
  <c r="I61"/>
  <c r="K72"/>
  <c r="J72"/>
  <c r="K75"/>
  <c r="M73"/>
  <c r="I62"/>
  <c r="K37"/>
  <c r="K35"/>
  <c r="J61"/>
  <c r="I65"/>
  <c r="L64"/>
  <c r="J36"/>
  <c r="L75"/>
  <c r="I73"/>
  <c r="H76"/>
  <c r="J32"/>
  <c r="H37"/>
  <c r="H33"/>
  <c r="K33"/>
  <c r="J37"/>
  <c r="L32"/>
  <c r="H35"/>
  <c r="L37"/>
  <c r="J35"/>
  <c r="J65"/>
  <c r="AJ70" l="1"/>
  <c r="AL56"/>
  <c r="H69"/>
  <c r="N53"/>
  <c r="H65"/>
  <c r="I64"/>
  <c r="J62"/>
  <c r="L61"/>
  <c r="L65"/>
  <c r="L62"/>
  <c r="H34"/>
  <c r="L35"/>
  <c r="L36"/>
  <c r="K34"/>
  <c r="H61"/>
  <c r="L76"/>
  <c r="I75"/>
  <c r="J75"/>
  <c r="H62"/>
  <c r="H75"/>
  <c r="I76"/>
  <c r="M65"/>
  <c r="K32"/>
  <c r="H32"/>
  <c r="L72"/>
  <c r="J64"/>
  <c r="M64"/>
  <c r="K73"/>
  <c r="J34"/>
  <c r="K64"/>
  <c r="H64"/>
  <c r="N46"/>
  <c r="I46"/>
  <c r="O46"/>
  <c r="P46"/>
  <c r="J46"/>
  <c r="M46"/>
  <c r="K50"/>
  <c r="S54"/>
  <c r="N50"/>
  <c r="L50"/>
  <c r="L56"/>
  <c r="Q50"/>
  <c r="R50"/>
  <c r="K52"/>
  <c r="S56"/>
  <c r="J56"/>
  <c r="I54"/>
  <c r="P50"/>
  <c r="M50"/>
  <c r="N54"/>
  <c r="S50"/>
  <c r="O56"/>
  <c r="L54"/>
  <c r="H48"/>
  <c r="H50"/>
  <c r="R56"/>
  <c r="K48"/>
  <c r="S52"/>
  <c r="N48"/>
  <c r="Q48"/>
  <c r="M56"/>
  <c r="H52"/>
  <c r="Q52"/>
  <c r="I48"/>
  <c r="AH48"/>
  <c r="AH56"/>
  <c r="AI56"/>
  <c r="AH46"/>
  <c r="AH54"/>
  <c r="AM52"/>
  <c r="AO54"/>
  <c r="AL50"/>
  <c r="AO46"/>
  <c r="AL52"/>
  <c r="AQ50"/>
  <c r="AQ56"/>
  <c r="AN50"/>
  <c r="AI48"/>
  <c r="AF56"/>
  <c r="AL54"/>
  <c r="AP54"/>
  <c r="AF50"/>
  <c r="AI46"/>
  <c r="AI54"/>
  <c r="AJ48"/>
  <c r="AJ56"/>
  <c r="AK56"/>
  <c r="AM48"/>
  <c r="AM46"/>
  <c r="AQ54"/>
  <c r="AJ50"/>
  <c r="AQ46"/>
  <c r="AP50"/>
  <c r="AP48"/>
  <c r="AI52"/>
  <c r="AG46"/>
  <c r="AM56"/>
  <c r="AM54"/>
  <c r="AI32"/>
  <c r="AM36"/>
  <c r="AM34"/>
  <c r="AM37"/>
  <c r="AI37"/>
  <c r="AH65"/>
  <c r="AG62"/>
  <c r="AK73"/>
  <c r="AG75"/>
  <c r="AI61"/>
  <c r="AK72"/>
  <c r="AG76"/>
  <c r="AF62"/>
  <c r="AJ64"/>
  <c r="AK61"/>
  <c r="AK65"/>
  <c r="AJ76"/>
  <c r="AH64"/>
  <c r="AJ75"/>
  <c r="N75" s="1"/>
  <c r="O75" s="1"/>
  <c r="AJ65"/>
  <c r="AI62"/>
  <c r="N62" s="1"/>
  <c r="O62" s="1"/>
  <c r="AI73"/>
  <c r="AF64"/>
  <c r="AG61"/>
  <c r="AJ72"/>
  <c r="AJ42"/>
  <c r="H40"/>
  <c r="AH42"/>
  <c r="AK39"/>
  <c r="AM40"/>
  <c r="K41"/>
  <c r="AL41"/>
  <c r="AH40"/>
  <c r="AK41"/>
  <c r="J38"/>
  <c r="AI40"/>
  <c r="L42"/>
  <c r="AI39"/>
  <c r="H42"/>
  <c r="AJ38"/>
  <c r="K42"/>
  <c r="N56"/>
  <c r="AK70"/>
  <c r="M69"/>
  <c r="AI69"/>
  <c r="AK42"/>
  <c r="AF54"/>
  <c r="U54" s="1"/>
  <c r="H54"/>
  <c r="AJ69"/>
  <c r="I69"/>
  <c r="L70"/>
  <c r="AI70"/>
  <c r="AH69"/>
  <c r="L69"/>
  <c r="J41"/>
  <c r="AK40"/>
  <c r="AH38"/>
  <c r="L38"/>
  <c r="AM41"/>
  <c r="L40"/>
  <c r="AL40"/>
  <c r="AH41"/>
  <c r="AK37"/>
  <c r="AH36"/>
  <c r="AP46"/>
  <c r="U46" s="1"/>
  <c r="P52"/>
  <c r="P53" s="1"/>
  <c r="AN52"/>
  <c r="R46"/>
  <c r="K70"/>
  <c r="AG69"/>
  <c r="AH70"/>
  <c r="AG70"/>
  <c r="AK69"/>
  <c r="I70"/>
  <c r="H70"/>
  <c r="K69"/>
  <c r="J70"/>
  <c r="J69"/>
  <c r="AF69"/>
  <c r="H55"/>
  <c r="AF70"/>
  <c r="N39"/>
  <c r="N41"/>
  <c r="N38"/>
  <c r="N40"/>
  <c r="N42"/>
  <c r="O39"/>
  <c r="O41"/>
  <c r="O38"/>
  <c r="O40"/>
  <c r="O42"/>
  <c r="M38"/>
  <c r="M40"/>
  <c r="M42"/>
  <c r="M39"/>
  <c r="M41"/>
  <c r="Q42"/>
  <c r="Q38"/>
  <c r="M35"/>
  <c r="M36"/>
  <c r="M32"/>
  <c r="M37"/>
  <c r="M33"/>
  <c r="M34"/>
  <c r="N37"/>
  <c r="N33"/>
  <c r="N36"/>
  <c r="N32"/>
  <c r="N35"/>
  <c r="N34"/>
  <c r="O37"/>
  <c r="O33"/>
  <c r="O34"/>
  <c r="O35"/>
  <c r="O36"/>
  <c r="O32"/>
  <c r="Q36"/>
  <c r="N72"/>
  <c r="O72" s="1"/>
  <c r="N76"/>
  <c r="O76" s="1"/>
  <c r="N65"/>
  <c r="O65" s="1"/>
  <c r="N73"/>
  <c r="O73" s="1"/>
  <c r="T56"/>
  <c r="T54"/>
  <c r="T46"/>
  <c r="T48"/>
  <c r="T50"/>
  <c r="T52"/>
  <c r="Q35"/>
  <c r="Q33"/>
  <c r="Q37"/>
  <c r="Q34"/>
  <c r="Q32"/>
  <c r="U52"/>
  <c r="U50"/>
  <c r="U56"/>
  <c r="U48"/>
  <c r="P55"/>
  <c r="N57"/>
  <c r="H49"/>
  <c r="L57"/>
  <c r="J57"/>
  <c r="J51"/>
  <c r="L51"/>
  <c r="P49"/>
  <c r="N49"/>
  <c r="N47"/>
  <c r="P47"/>
  <c r="R49"/>
  <c r="H51"/>
  <c r="R53"/>
  <c r="T53" s="1"/>
  <c r="H53"/>
  <c r="L55"/>
  <c r="R55"/>
  <c r="R47"/>
  <c r="N55"/>
  <c r="R51"/>
  <c r="J55"/>
  <c r="N51"/>
  <c r="L53"/>
  <c r="H57"/>
  <c r="L49"/>
  <c r="H47"/>
  <c r="L47"/>
  <c r="J47"/>
  <c r="P51"/>
  <c r="J53"/>
  <c r="P57"/>
  <c r="R57"/>
  <c r="J49"/>
  <c r="N64" l="1"/>
  <c r="O64" s="1"/>
  <c r="Q39"/>
  <c r="N61"/>
  <c r="O61" s="1"/>
  <c r="N70"/>
  <c r="O70" s="1"/>
  <c r="N69"/>
  <c r="O69" s="1"/>
  <c r="Q40"/>
  <c r="Q41"/>
  <c r="V54"/>
  <c r="V46"/>
  <c r="V56"/>
  <c r="V52"/>
  <c r="V50"/>
  <c r="V48"/>
  <c r="V55"/>
  <c r="T55"/>
  <c r="V49"/>
  <c r="T49"/>
  <c r="V53"/>
  <c r="V51"/>
  <c r="T51"/>
  <c r="V47"/>
  <c r="T47"/>
  <c r="V57"/>
  <c r="T57"/>
  <c r="I34"/>
  <c r="P34" s="1"/>
  <c r="I36"/>
  <c r="I42"/>
  <c r="I40"/>
  <c r="I37"/>
  <c r="P37" s="1"/>
  <c r="I33"/>
  <c r="P33" s="1"/>
  <c r="I32"/>
  <c r="P32" s="1"/>
  <c r="I39"/>
  <c r="I38"/>
  <c r="P38" s="1"/>
  <c r="I35"/>
  <c r="I41"/>
  <c r="P35" l="1"/>
  <c r="R35" s="1"/>
  <c r="P39"/>
  <c r="R39" s="1"/>
  <c r="R33"/>
  <c r="P40"/>
  <c r="R40" s="1"/>
  <c r="P36"/>
  <c r="R36" s="1"/>
  <c r="P41"/>
  <c r="R41" s="1"/>
  <c r="R38"/>
  <c r="R32"/>
  <c r="R37"/>
  <c r="P42"/>
  <c r="R42" s="1"/>
  <c r="R34"/>
</calcChain>
</file>

<file path=xl/sharedStrings.xml><?xml version="1.0" encoding="utf-8"?>
<sst xmlns="http://schemas.openxmlformats.org/spreadsheetml/2006/main" count="486" uniqueCount="215">
  <si>
    <r>
      <t xml:space="preserve">[STAGE 1] </t>
    </r>
    <r>
      <rPr>
        <b/>
        <sz val="14"/>
        <rFont val="ＭＳ Ｐ明朝"/>
        <family val="1"/>
        <charset val="128"/>
      </rPr>
      <t>　</t>
    </r>
    <r>
      <rPr>
        <b/>
        <sz val="14"/>
        <rFont val="Times New Roman"/>
        <family val="1"/>
      </rPr>
      <t xml:space="preserve"> Round Robin</t>
    </r>
    <phoneticPr fontId="4"/>
  </si>
  <si>
    <t>order</t>
  </si>
  <si>
    <t>Skipper</t>
  </si>
  <si>
    <t>place</t>
  </si>
  <si>
    <t>L</t>
  </si>
  <si>
    <t>終点</t>
    <rPh sb="0" eb="2">
      <t>シュウテン</t>
    </rPh>
    <phoneticPr fontId="4"/>
  </si>
  <si>
    <t>[Final Result]</t>
  </si>
  <si>
    <t>ISAF ID</t>
  </si>
  <si>
    <t>始点1</t>
    <rPh sb="0" eb="2">
      <t>シテン</t>
    </rPh>
    <phoneticPr fontId="4"/>
  </si>
  <si>
    <t>blue</t>
    <phoneticPr fontId="3"/>
  </si>
  <si>
    <t>yellow</t>
    <phoneticPr fontId="3"/>
  </si>
  <si>
    <t>to</t>
    <phoneticPr fontId="3"/>
  </si>
  <si>
    <t>PairingFrom</t>
    <phoneticPr fontId="3"/>
  </si>
  <si>
    <t>Round Robin</t>
    <phoneticPr fontId="3"/>
  </si>
  <si>
    <t>Yellow</t>
    <phoneticPr fontId="3"/>
  </si>
  <si>
    <t>Point</t>
    <phoneticPr fontId="3"/>
  </si>
  <si>
    <t>Blue</t>
    <phoneticPr fontId="3"/>
  </si>
  <si>
    <t>Points</t>
    <phoneticPr fontId="3"/>
  </si>
  <si>
    <t>Code</t>
    <phoneticPr fontId="4"/>
  </si>
  <si>
    <t>5RR</t>
    <phoneticPr fontId="4"/>
  </si>
  <si>
    <t>Next
Stage</t>
    <phoneticPr fontId="4"/>
  </si>
  <si>
    <t>CF7</t>
    <phoneticPr fontId="3"/>
  </si>
  <si>
    <t>6RR</t>
    <phoneticPr fontId="3"/>
  </si>
  <si>
    <t>7RR</t>
    <phoneticPr fontId="3"/>
  </si>
  <si>
    <t>Knock Out</t>
    <phoneticPr fontId="3"/>
  </si>
  <si>
    <t>PF</t>
    <phoneticPr fontId="3"/>
  </si>
  <si>
    <t>1RR</t>
    <phoneticPr fontId="3"/>
  </si>
  <si>
    <t>the Winner of the Round Robin</t>
    <phoneticPr fontId="4"/>
  </si>
  <si>
    <t>PF</t>
    <phoneticPr fontId="4"/>
  </si>
  <si>
    <t>1RR</t>
    <phoneticPr fontId="4"/>
  </si>
  <si>
    <t>Opponent Chosen by 1RR</t>
    <phoneticPr fontId="4"/>
  </si>
  <si>
    <t>Last Remaining Boat</t>
    <phoneticPr fontId="4"/>
  </si>
  <si>
    <t>-</t>
  </si>
  <si>
    <t>-</t>
    <phoneticPr fontId="4"/>
  </si>
  <si>
    <t>O</t>
  </si>
  <si>
    <t>O</t>
    <phoneticPr fontId="4"/>
  </si>
  <si>
    <t>B</t>
  </si>
  <si>
    <t>B</t>
    <phoneticPr fontId="4"/>
  </si>
  <si>
    <t>L</t>
    <phoneticPr fontId="4"/>
  </si>
  <si>
    <t>Better of the 2 other boats</t>
    <phoneticPr fontId="4"/>
  </si>
  <si>
    <t>CF5</t>
    <phoneticPr fontId="3"/>
  </si>
  <si>
    <t>SFA</t>
    <phoneticPr fontId="4"/>
  </si>
  <si>
    <t>SFA</t>
    <phoneticPr fontId="3"/>
  </si>
  <si>
    <t>SFB</t>
    <phoneticPr fontId="3"/>
  </si>
  <si>
    <t>5RR</t>
    <phoneticPr fontId="3"/>
  </si>
  <si>
    <t>O</t>
    <phoneticPr fontId="3"/>
  </si>
  <si>
    <t>B</t>
    <phoneticPr fontId="3"/>
  </si>
  <si>
    <t>L</t>
    <phoneticPr fontId="3"/>
  </si>
  <si>
    <t>FIN</t>
    <phoneticPr fontId="3"/>
  </si>
  <si>
    <t>FIN</t>
    <phoneticPr fontId="4"/>
  </si>
  <si>
    <t>W/L</t>
    <phoneticPr fontId="4"/>
  </si>
  <si>
    <t>W RoundRobin</t>
    <phoneticPr fontId="3"/>
  </si>
  <si>
    <t>Team</t>
    <phoneticPr fontId="3"/>
  </si>
  <si>
    <t>Boat</t>
    <phoneticPr fontId="3"/>
  </si>
  <si>
    <t>R</t>
    <phoneticPr fontId="4"/>
  </si>
  <si>
    <t>M</t>
    <phoneticPr fontId="4"/>
  </si>
  <si>
    <t>H</t>
    <phoneticPr fontId="4"/>
  </si>
  <si>
    <t>wait</t>
    <phoneticPr fontId="3"/>
  </si>
  <si>
    <t>place</t>
    <phoneticPr fontId="3"/>
  </si>
  <si>
    <t>change</t>
    <phoneticPr fontId="3"/>
  </si>
  <si>
    <t>(RC)</t>
    <phoneticPr fontId="4"/>
  </si>
  <si>
    <t>(Mk)</t>
    <phoneticPr fontId="4"/>
  </si>
  <si>
    <t>(Hb)</t>
    <phoneticPr fontId="4"/>
  </si>
  <si>
    <t>Pairing List</t>
    <phoneticPr fontId="4"/>
  </si>
  <si>
    <r>
      <t>[Entry List]</t>
    </r>
    <r>
      <rPr>
        <b/>
        <sz val="14"/>
        <rFont val="ＭＳ Ｐ明朝"/>
        <family val="1"/>
        <charset val="128"/>
      </rPr>
      <t/>
    </r>
    <phoneticPr fontId="4"/>
  </si>
  <si>
    <t>1st</t>
  </si>
  <si>
    <t>2nd</t>
  </si>
  <si>
    <t>3rd</t>
  </si>
  <si>
    <t>4th</t>
  </si>
  <si>
    <t>5th</t>
  </si>
  <si>
    <t>6th</t>
  </si>
  <si>
    <t>[Final Result]</t>
    <phoneticPr fontId="4"/>
  </si>
  <si>
    <t>ISAF ID</t>
    <phoneticPr fontId="3"/>
  </si>
  <si>
    <t>Place
1～6</t>
    <phoneticPr fontId="4"/>
  </si>
  <si>
    <t>RR2</t>
    <phoneticPr fontId="3"/>
  </si>
  <si>
    <t>RR1</t>
    <phoneticPr fontId="3"/>
  </si>
  <si>
    <t>EO</t>
    <phoneticPr fontId="4"/>
  </si>
  <si>
    <t>←</t>
    <phoneticPr fontId="4"/>
  </si>
  <si>
    <t>EO</t>
    <phoneticPr fontId="3"/>
  </si>
  <si>
    <r>
      <t xml:space="preserve">[STAGE 1] </t>
    </r>
    <r>
      <rPr>
        <b/>
        <sz val="14"/>
        <rFont val="ＭＳ Ｐ明朝"/>
        <family val="1"/>
        <charset val="128"/>
      </rPr>
      <t>　</t>
    </r>
    <r>
      <rPr>
        <b/>
        <sz val="14"/>
        <rFont val="Times New Roman"/>
        <family val="1"/>
      </rPr>
      <t xml:space="preserve"> W Round Robin</t>
    </r>
    <phoneticPr fontId="4"/>
  </si>
  <si>
    <t>WFIN</t>
  </si>
  <si>
    <t>LFIN</t>
  </si>
  <si>
    <t>WPF</t>
  </si>
  <si>
    <t>LPF</t>
  </si>
  <si>
    <t>8RR</t>
  </si>
  <si>
    <t>9RR</t>
  </si>
  <si>
    <t>10RR</t>
  </si>
  <si>
    <t>11RR</t>
  </si>
  <si>
    <t>12RR</t>
  </si>
  <si>
    <t>7th</t>
  </si>
  <si>
    <t>8th</t>
  </si>
  <si>
    <t>9th</t>
  </si>
  <si>
    <t>10th</t>
  </si>
  <si>
    <t>11th</t>
  </si>
  <si>
    <t>12th</t>
  </si>
  <si>
    <t>7RR</t>
    <phoneticPr fontId="4"/>
  </si>
  <si>
    <t xml:space="preserve"> </t>
    <phoneticPr fontId="4"/>
  </si>
  <si>
    <t>DPI</t>
    <phoneticPr fontId="4"/>
  </si>
  <si>
    <t>Points</t>
    <phoneticPr fontId="4"/>
  </si>
  <si>
    <t>Point</t>
    <phoneticPr fontId="3"/>
  </si>
  <si>
    <t>DPI</t>
    <phoneticPr fontId="3"/>
  </si>
  <si>
    <t>Ave</t>
    <phoneticPr fontId="4"/>
  </si>
  <si>
    <t>Terminated (RR1 incomplete)</t>
    <phoneticPr fontId="4"/>
  </si>
  <si>
    <t>Terminated (RR2 incomplete)</t>
    <phoneticPr fontId="4"/>
  </si>
  <si>
    <t>Points</t>
  </si>
  <si>
    <t>Team</t>
  </si>
  <si>
    <t>Semi Final A (Knockout) 2 Points to Win</t>
    <phoneticPr fontId="3"/>
  </si>
  <si>
    <t>Entry List / Result</t>
    <phoneticPr fontId="4"/>
  </si>
  <si>
    <t>RR</t>
    <phoneticPr fontId="3"/>
  </si>
  <si>
    <t>JPNAY13</t>
  </si>
  <si>
    <t>Skipper</t>
    <phoneticPr fontId="3"/>
  </si>
  <si>
    <t>Skipper</t>
    <phoneticPr fontId="3"/>
  </si>
  <si>
    <t>ISAF ID</t>
    <phoneticPr fontId="3"/>
  </si>
  <si>
    <t>ISAF ID</t>
    <phoneticPr fontId="3"/>
  </si>
  <si>
    <t>←</t>
  </si>
  <si>
    <t>(←)</t>
  </si>
  <si>
    <t>RR</t>
    <phoneticPr fontId="3"/>
  </si>
  <si>
    <t>Stage 1 - Round Robin</t>
    <phoneticPr fontId="3"/>
  </si>
  <si>
    <t>Penalty</t>
  </si>
  <si>
    <t>Penalty</t>
    <phoneticPr fontId="3"/>
  </si>
  <si>
    <t>←→</t>
    <phoneticPr fontId="3"/>
  </si>
  <si>
    <t>6RR</t>
    <phoneticPr fontId="3"/>
  </si>
  <si>
    <t>CF5</t>
    <phoneticPr fontId="4"/>
  </si>
  <si>
    <t>6RR</t>
    <phoneticPr fontId="4"/>
  </si>
  <si>
    <t>Petit Final (1 Point to Win)</t>
    <phoneticPr fontId="3"/>
  </si>
  <si>
    <t>Final (2 Points to Win)</t>
    <phoneticPr fontId="3"/>
  </si>
  <si>
    <t>5th place Match (1 Point to Win)</t>
    <phoneticPr fontId="3"/>
  </si>
  <si>
    <t>Penalty</t>
    <phoneticPr fontId="4"/>
  </si>
  <si>
    <t>Ave.</t>
    <phoneticPr fontId="4"/>
  </si>
  <si>
    <t>Ai Yoshitomi</t>
  </si>
  <si>
    <t>Skipper Name</t>
  </si>
  <si>
    <t>Skipper Name</t>
    <phoneticPr fontId="3"/>
  </si>
  <si>
    <t>(W/L)</t>
    <phoneticPr fontId="4"/>
  </si>
  <si>
    <t>Racing</t>
    <phoneticPr fontId="3"/>
  </si>
  <si>
    <t>Waiting</t>
    <phoneticPr fontId="3"/>
  </si>
  <si>
    <t>Team</t>
    <phoneticPr fontId="4"/>
  </si>
  <si>
    <t>Skipper</t>
    <phoneticPr fontId="3"/>
  </si>
  <si>
    <t>Ranking</t>
    <phoneticPr fontId="4"/>
  </si>
  <si>
    <t>Draw</t>
    <phoneticPr fontId="4"/>
  </si>
  <si>
    <t>change</t>
    <phoneticPr fontId="3"/>
  </si>
  <si>
    <t>wait</t>
    <phoneticPr fontId="3"/>
  </si>
  <si>
    <t>RC</t>
  </si>
  <si>
    <t>MK</t>
  </si>
  <si>
    <t>AN</t>
  </si>
  <si>
    <t>Stage2 - Semi Final</t>
    <phoneticPr fontId="3"/>
  </si>
  <si>
    <t>市川航平</t>
  </si>
  <si>
    <t>Kohei Ichikawa</t>
  </si>
  <si>
    <t>JPNKI26</t>
  </si>
  <si>
    <t>荒川友紀彦</t>
    <rPh sb="0" eb="2">
      <t>アラカワ</t>
    </rPh>
    <rPh sb="2" eb="5">
      <t>ユキヒコ</t>
    </rPh>
    <phoneticPr fontId="2"/>
  </si>
  <si>
    <t>Yukihiko Arakawa</t>
  </si>
  <si>
    <t>JPNYA4</t>
  </si>
  <si>
    <t>加藤琢也</t>
    <rPh sb="0" eb="2">
      <t>カトウ</t>
    </rPh>
    <rPh sb="2" eb="4">
      <t>タクヤ</t>
    </rPh>
    <phoneticPr fontId="2"/>
  </si>
  <si>
    <t>Takuya kato</t>
  </si>
  <si>
    <t>JPNTK19</t>
  </si>
  <si>
    <t>今井信行</t>
  </si>
  <si>
    <t>Nobuyuki Imai</t>
  </si>
  <si>
    <t>JPNNI7</t>
  </si>
  <si>
    <t>北詰有人</t>
    <rPh sb="0" eb="2">
      <t>キタヅメ</t>
    </rPh>
    <rPh sb="2" eb="3">
      <t>アリ</t>
    </rPh>
    <rPh sb="3" eb="4">
      <t>ヒト</t>
    </rPh>
    <phoneticPr fontId="2"/>
  </si>
  <si>
    <t>Naoto Kitazume</t>
  </si>
  <si>
    <t>JPNNK11</t>
  </si>
  <si>
    <t>百済裕人</t>
  </si>
  <si>
    <t>Hirohito Kudara</t>
    <phoneticPr fontId="3"/>
  </si>
  <si>
    <t>吉富愛</t>
    <rPh sb="0" eb="2">
      <t>ヨシトミ</t>
    </rPh>
    <rPh sb="2" eb="3">
      <t>アイ</t>
    </rPh>
    <phoneticPr fontId="2"/>
  </si>
  <si>
    <t>東浦啓太　</t>
    <rPh sb="0" eb="2">
      <t>ヒガシウラ</t>
    </rPh>
    <rPh sb="2" eb="4">
      <t>ケイタ</t>
    </rPh>
    <phoneticPr fontId="3"/>
  </si>
  <si>
    <t>Keita Toura</t>
  </si>
  <si>
    <t>JPNKT34</t>
  </si>
  <si>
    <t>市川</t>
    <rPh sb="0" eb="2">
      <t>イチカワ</t>
    </rPh>
    <phoneticPr fontId="3"/>
  </si>
  <si>
    <t>荒川</t>
    <rPh sb="0" eb="2">
      <t>アラカワ</t>
    </rPh>
    <phoneticPr fontId="3"/>
  </si>
  <si>
    <t>加藤</t>
    <rPh sb="0" eb="2">
      <t>カトウ</t>
    </rPh>
    <phoneticPr fontId="3"/>
  </si>
  <si>
    <t>吉富</t>
    <rPh sb="0" eb="2">
      <t>ヨシトミ</t>
    </rPh>
    <phoneticPr fontId="3"/>
  </si>
  <si>
    <t>東浦</t>
    <rPh sb="0" eb="2">
      <t>トウウラ</t>
    </rPh>
    <phoneticPr fontId="3"/>
  </si>
  <si>
    <t>今井</t>
    <rPh sb="0" eb="2">
      <t>イマイ</t>
    </rPh>
    <phoneticPr fontId="3"/>
  </si>
  <si>
    <t>北詰</t>
    <rPh sb="0" eb="2">
      <t>キタヅメ</t>
    </rPh>
    <phoneticPr fontId="3"/>
  </si>
  <si>
    <t>百済</t>
    <rPh sb="0" eb="2">
      <t>クダラ</t>
    </rPh>
    <phoneticPr fontId="3"/>
  </si>
  <si>
    <t>→ MK</t>
  </si>
  <si>
    <t>→ MK</t>
    <phoneticPr fontId="3"/>
  </si>
  <si>
    <t>→ MK</t>
    <phoneticPr fontId="3"/>
  </si>
  <si>
    <t>→ RC</t>
  </si>
  <si>
    <t>→ RC</t>
    <phoneticPr fontId="3"/>
  </si>
  <si>
    <t>→ AN</t>
  </si>
  <si>
    <t>→ AN</t>
    <phoneticPr fontId="3"/>
  </si>
  <si>
    <t>Waiting</t>
    <phoneticPr fontId="3"/>
  </si>
  <si>
    <t>O</t>
    <phoneticPr fontId="3"/>
  </si>
  <si>
    <t>1RR</t>
    <phoneticPr fontId="3"/>
  </si>
  <si>
    <t>L</t>
    <phoneticPr fontId="3"/>
  </si>
  <si>
    <t>B</t>
    <phoneticPr fontId="3"/>
  </si>
  <si>
    <t>月光Jr</t>
    <rPh sb="0" eb="2">
      <t>ゲッコウ</t>
    </rPh>
    <phoneticPr fontId="3"/>
  </si>
  <si>
    <t>志摩XO</t>
    <rPh sb="0" eb="2">
      <t>シマ</t>
    </rPh>
    <phoneticPr fontId="3"/>
  </si>
  <si>
    <t>シエスタ</t>
    <phoneticPr fontId="3"/>
  </si>
  <si>
    <t>紀州ヨット少年団（友）</t>
    <rPh sb="0" eb="2">
      <t>キシュウ</t>
    </rPh>
    <rPh sb="5" eb="8">
      <t>ショウネンダン</t>
    </rPh>
    <rPh sb="9" eb="10">
      <t>トモ</t>
    </rPh>
    <phoneticPr fontId="3"/>
  </si>
  <si>
    <t>紀州ヨット少年団（百）</t>
    <rPh sb="0" eb="2">
      <t>キシュウ</t>
    </rPh>
    <rPh sb="5" eb="8">
      <t>ショウネンダン</t>
    </rPh>
    <rPh sb="9" eb="10">
      <t>ヒャク</t>
    </rPh>
    <phoneticPr fontId="3"/>
  </si>
  <si>
    <t>Ninomiya Cup Match Race 2018</t>
    <phoneticPr fontId="3"/>
  </si>
  <si>
    <r>
      <t xml:space="preserve">12-13 MAY, 2018 </t>
    </r>
    <r>
      <rPr>
        <sz val="12"/>
        <rFont val="ＭＳ Ｐ明朝"/>
        <family val="1"/>
        <charset val="128"/>
      </rPr>
      <t>　</t>
    </r>
    <r>
      <rPr>
        <sz val="12"/>
        <rFont val="Times New Roman"/>
        <family val="1"/>
      </rPr>
      <t>ISAF Grade 4   JYMA egF=1.5</t>
    </r>
    <phoneticPr fontId="4"/>
  </si>
  <si>
    <t>2RR</t>
    <phoneticPr fontId="3"/>
  </si>
  <si>
    <t>1RR</t>
    <phoneticPr fontId="3"/>
  </si>
  <si>
    <t>2RR</t>
    <phoneticPr fontId="3"/>
  </si>
  <si>
    <t>4RR</t>
    <phoneticPr fontId="3"/>
  </si>
  <si>
    <t>3RR</t>
    <phoneticPr fontId="3"/>
  </si>
  <si>
    <t>4RR</t>
    <phoneticPr fontId="3"/>
  </si>
  <si>
    <t>3RR</t>
    <phoneticPr fontId="3"/>
  </si>
  <si>
    <t>2RR</t>
    <phoneticPr fontId="4"/>
  </si>
  <si>
    <t>[STAGE 3]  Final  (Knockout)</t>
    <phoneticPr fontId="4"/>
  </si>
  <si>
    <t>[STAGE 2]  Petit Final  (Knockout)</t>
    <phoneticPr fontId="4"/>
  </si>
  <si>
    <t>4RR</t>
    <phoneticPr fontId="3"/>
  </si>
  <si>
    <t>Stage2/3 - Knockout</t>
    <phoneticPr fontId="3"/>
  </si>
  <si>
    <t>ー</t>
  </si>
  <si>
    <t>ー</t>
    <phoneticPr fontId="3"/>
  </si>
  <si>
    <t>JPNHK26</t>
    <phoneticPr fontId="3"/>
  </si>
  <si>
    <t>オムライス</t>
    <phoneticPr fontId="3"/>
  </si>
  <si>
    <t>Ｈｅｒｍａｎｏ</t>
    <phoneticPr fontId="3"/>
  </si>
  <si>
    <t>リダブル</t>
    <phoneticPr fontId="3"/>
  </si>
  <si>
    <t>Petit Final (1 Point to Win)</t>
    <phoneticPr fontId="3"/>
  </si>
  <si>
    <t>W</t>
    <phoneticPr fontId="4"/>
  </si>
  <si>
    <t>L</t>
    <phoneticPr fontId="3"/>
  </si>
  <si>
    <t>W</t>
    <phoneticPr fontId="3"/>
  </si>
</sst>
</file>

<file path=xl/styles.xml><?xml version="1.0" encoding="utf-8"?>
<styleSheet xmlns="http://schemas.openxmlformats.org/spreadsheetml/2006/main">
  <numFmts count="1">
    <numFmt numFmtId="176" formatCode="#,##0.0;[Red]\-#,##0.0"/>
  </numFmts>
  <fonts count="43">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b/>
      <sz val="18"/>
      <name val="Times New Roman"/>
      <family val="1"/>
    </font>
    <font>
      <sz val="14"/>
      <name val="Times New Roman"/>
      <family val="1"/>
    </font>
    <font>
      <sz val="12"/>
      <name val="ＭＳ Ｐゴシック"/>
      <family val="3"/>
      <charset val="128"/>
    </font>
    <font>
      <b/>
      <sz val="14"/>
      <name val="Times New Roman"/>
      <family val="1"/>
    </font>
    <font>
      <b/>
      <sz val="14"/>
      <name val="ＭＳ Ｐ明朝"/>
      <family val="1"/>
      <charset val="128"/>
    </font>
    <font>
      <sz val="10"/>
      <name val="Times New Roman"/>
      <family val="1"/>
    </font>
    <font>
      <sz val="11"/>
      <name val="Times New Roman"/>
      <family val="1"/>
    </font>
    <font>
      <sz val="10"/>
      <name val="ＭＳ Ｐ明朝"/>
      <family val="1"/>
      <charset val="128"/>
    </font>
    <font>
      <b/>
      <sz val="10"/>
      <name val="ＭＳ Ｐゴシック"/>
      <family val="3"/>
      <charset val="128"/>
    </font>
    <font>
      <b/>
      <sz val="12"/>
      <name val="ＭＳ Ｐゴシック"/>
      <family val="3"/>
      <charset val="128"/>
    </font>
    <font>
      <sz val="11"/>
      <color indexed="9"/>
      <name val="ＭＳ Ｐゴシック"/>
      <family val="3"/>
      <charset val="128"/>
    </font>
    <font>
      <sz val="11"/>
      <color theme="1"/>
      <name val="メイリオ"/>
      <family val="3"/>
      <charset val="128"/>
    </font>
    <font>
      <sz val="14"/>
      <color theme="1"/>
      <name val="メイリオ"/>
      <family val="3"/>
      <charset val="128"/>
    </font>
    <font>
      <sz val="10"/>
      <color theme="1"/>
      <name val="メイリオ"/>
      <family val="3"/>
      <charset val="128"/>
    </font>
    <font>
      <sz val="12"/>
      <color theme="1"/>
      <name val="メイリオ"/>
      <family val="3"/>
      <charset val="128"/>
    </font>
    <font>
      <sz val="11"/>
      <name val="メイリオ"/>
      <family val="3"/>
      <charset val="128"/>
    </font>
    <font>
      <sz val="10"/>
      <name val="メイリオ"/>
      <family val="3"/>
      <charset val="128"/>
    </font>
    <font>
      <sz val="9"/>
      <name val="メイリオ"/>
      <family val="3"/>
      <charset val="128"/>
    </font>
    <font>
      <sz val="14"/>
      <name val="メイリオ"/>
      <family val="3"/>
      <charset val="128"/>
    </font>
    <font>
      <sz val="12"/>
      <name val="メイリオ"/>
      <family val="3"/>
      <charset val="128"/>
    </font>
    <font>
      <b/>
      <sz val="14"/>
      <name val="メイリオ"/>
      <family val="3"/>
      <charset val="128"/>
    </font>
    <font>
      <sz val="8"/>
      <name val="メイリオ"/>
      <family val="3"/>
      <charset val="128"/>
    </font>
    <font>
      <sz val="8"/>
      <color theme="1"/>
      <name val="ＭＳ Ｐゴシック"/>
      <family val="2"/>
      <charset val="128"/>
      <scheme val="minor"/>
    </font>
    <font>
      <sz val="8"/>
      <color theme="1"/>
      <name val="メイリオ"/>
      <family val="3"/>
      <charset val="128"/>
    </font>
    <font>
      <sz val="11"/>
      <color theme="1"/>
      <name val="ＭＳ Ｐゴシック"/>
      <family val="2"/>
      <charset val="128"/>
      <scheme val="minor"/>
    </font>
    <font>
      <b/>
      <sz val="8"/>
      <color theme="1"/>
      <name val="メイリオ"/>
      <family val="3"/>
      <charset val="128"/>
    </font>
    <font>
      <b/>
      <sz val="11"/>
      <color theme="1"/>
      <name val="メイリオ"/>
      <family val="3"/>
      <charset val="128"/>
    </font>
    <font>
      <b/>
      <sz val="12"/>
      <color theme="1"/>
      <name val="メイリオ"/>
      <family val="3"/>
      <charset val="128"/>
    </font>
    <font>
      <b/>
      <sz val="12"/>
      <name val="メイリオ"/>
      <family val="3"/>
      <charset val="128"/>
    </font>
    <font>
      <b/>
      <i/>
      <sz val="20"/>
      <name val="Times New Roman"/>
      <family val="1"/>
    </font>
    <font>
      <b/>
      <sz val="10"/>
      <color theme="1"/>
      <name val="メイリオ"/>
      <family val="3"/>
      <charset val="128"/>
    </font>
    <font>
      <sz val="12"/>
      <name val="Times New Roman"/>
      <family val="1"/>
    </font>
    <font>
      <sz val="12"/>
      <name val="ＭＳ Ｐ明朝"/>
      <family val="1"/>
      <charset val="128"/>
    </font>
    <font>
      <b/>
      <i/>
      <sz val="18"/>
      <name val="Times New Roman"/>
      <family val="1"/>
    </font>
    <font>
      <b/>
      <sz val="9"/>
      <color theme="1"/>
      <name val="メイリオ"/>
      <family val="3"/>
      <charset val="128"/>
    </font>
    <font>
      <sz val="9"/>
      <color theme="1"/>
      <name val="メイリオ"/>
      <family val="3"/>
      <charset val="128"/>
    </font>
  </fonts>
  <fills count="9">
    <fill>
      <patternFill patternType="none"/>
    </fill>
    <fill>
      <patternFill patternType="gray125"/>
    </fill>
    <fill>
      <patternFill patternType="solid">
        <fgColor theme="9"/>
        <bgColor indexed="64"/>
      </patternFill>
    </fill>
    <fill>
      <patternFill patternType="solid">
        <fgColor indexed="43"/>
        <bgColor indexed="26"/>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rgb="FF66FFFF"/>
        <bgColor indexed="64"/>
      </patternFill>
    </fill>
  </fills>
  <borders count="2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59"/>
      </top>
      <bottom/>
      <diagonal/>
    </border>
    <border>
      <left style="thin">
        <color indexed="64"/>
      </left>
      <right style="thin">
        <color indexed="59"/>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style="medium">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hair">
        <color indexed="59"/>
      </bottom>
      <diagonal/>
    </border>
    <border>
      <left style="thin">
        <color indexed="64"/>
      </left>
      <right style="thin">
        <color indexed="64"/>
      </right>
      <top style="thin">
        <color indexed="64"/>
      </top>
      <bottom style="hair">
        <color indexed="59"/>
      </bottom>
      <diagonal/>
    </border>
    <border>
      <left/>
      <right style="thin">
        <color indexed="64"/>
      </right>
      <top style="thin">
        <color indexed="64"/>
      </top>
      <bottom style="hair">
        <color indexed="59"/>
      </bottom>
      <diagonal/>
    </border>
    <border>
      <left/>
      <right style="hair">
        <color indexed="59"/>
      </right>
      <top/>
      <bottom style="hair">
        <color indexed="59"/>
      </bottom>
      <diagonal/>
    </border>
    <border>
      <left style="hair">
        <color indexed="59"/>
      </left>
      <right style="hair">
        <color indexed="59"/>
      </right>
      <top/>
      <bottom style="hair">
        <color indexed="59"/>
      </bottom>
      <diagonal/>
    </border>
    <border>
      <left style="medium">
        <color indexed="64"/>
      </left>
      <right style="medium">
        <color indexed="64"/>
      </right>
      <top style="thin">
        <color indexed="64"/>
      </top>
      <bottom style="hair">
        <color indexed="59"/>
      </bottom>
      <diagonal/>
    </border>
    <border>
      <left/>
      <right/>
      <top/>
      <bottom style="hair">
        <color indexed="59"/>
      </bottom>
      <diagonal/>
    </border>
    <border>
      <left/>
      <right/>
      <top style="hair">
        <color indexed="59"/>
      </top>
      <bottom style="hair">
        <color indexed="59"/>
      </bottom>
      <diagonal/>
    </border>
    <border>
      <left style="thin">
        <color indexed="64"/>
      </left>
      <right style="thin">
        <color indexed="64"/>
      </right>
      <top style="hair">
        <color indexed="59"/>
      </top>
      <bottom style="hair">
        <color indexed="59"/>
      </bottom>
      <diagonal/>
    </border>
    <border>
      <left/>
      <right style="thin">
        <color indexed="64"/>
      </right>
      <top style="hair">
        <color indexed="59"/>
      </top>
      <bottom style="hair">
        <color indexed="59"/>
      </bottom>
      <diagonal/>
    </border>
    <border>
      <left/>
      <right style="hair">
        <color indexed="59"/>
      </right>
      <top style="hair">
        <color indexed="59"/>
      </top>
      <bottom style="hair">
        <color indexed="59"/>
      </bottom>
      <diagonal/>
    </border>
    <border>
      <left style="hair">
        <color indexed="59"/>
      </left>
      <right style="hair">
        <color indexed="59"/>
      </right>
      <top style="hair">
        <color indexed="59"/>
      </top>
      <bottom style="hair">
        <color indexed="59"/>
      </bottom>
      <diagonal/>
    </border>
    <border>
      <left style="medium">
        <color indexed="64"/>
      </left>
      <right style="medium">
        <color indexed="64"/>
      </right>
      <top style="hair">
        <color indexed="59"/>
      </top>
      <bottom style="hair">
        <color indexed="59"/>
      </bottom>
      <diagonal/>
    </border>
    <border>
      <left/>
      <right/>
      <top style="hair">
        <color indexed="59"/>
      </top>
      <bottom style="hair">
        <color indexed="64"/>
      </bottom>
      <diagonal/>
    </border>
    <border>
      <left/>
      <right style="thin">
        <color indexed="64"/>
      </right>
      <top style="hair">
        <color indexed="59"/>
      </top>
      <bottom style="hair">
        <color indexed="64"/>
      </bottom>
      <diagonal/>
    </border>
    <border>
      <left/>
      <right style="hair">
        <color indexed="59"/>
      </right>
      <top style="hair">
        <color indexed="59"/>
      </top>
      <bottom style="hair">
        <color indexed="64"/>
      </bottom>
      <diagonal/>
    </border>
    <border>
      <left style="hair">
        <color indexed="59"/>
      </left>
      <right style="hair">
        <color indexed="59"/>
      </right>
      <top style="hair">
        <color indexed="59"/>
      </top>
      <bottom style="hair">
        <color indexed="64"/>
      </bottom>
      <diagonal/>
    </border>
    <border>
      <left/>
      <right/>
      <top style="hair">
        <color indexed="64"/>
      </top>
      <bottom style="hair">
        <color indexed="64"/>
      </bottom>
      <diagonal/>
    </border>
    <border>
      <left/>
      <right style="hair">
        <color indexed="59"/>
      </right>
      <top style="hair">
        <color indexed="64"/>
      </top>
      <bottom style="hair">
        <color indexed="64"/>
      </bottom>
      <diagonal/>
    </border>
    <border>
      <left style="hair">
        <color indexed="59"/>
      </left>
      <right style="hair">
        <color indexed="59"/>
      </right>
      <top style="hair">
        <color indexed="64"/>
      </top>
      <bottom style="hair">
        <color indexed="64"/>
      </bottom>
      <diagonal/>
    </border>
    <border>
      <left style="thin">
        <color indexed="64"/>
      </left>
      <right style="thin">
        <color indexed="64"/>
      </right>
      <top style="hair">
        <color indexed="59"/>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59"/>
      </top>
      <bottom style="hair">
        <color indexed="59"/>
      </bottom>
      <diagonal/>
    </border>
    <border>
      <left/>
      <right/>
      <top style="thin">
        <color indexed="59"/>
      </top>
      <bottom style="hair">
        <color indexed="59"/>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59"/>
      </right>
      <top style="thin">
        <color indexed="64"/>
      </top>
      <bottom style="thin">
        <color indexed="64"/>
      </bottom>
      <diagonal/>
    </border>
    <border>
      <left style="hair">
        <color indexed="59"/>
      </left>
      <right style="hair">
        <color indexed="59"/>
      </right>
      <top style="thin">
        <color indexed="64"/>
      </top>
      <bottom style="thin">
        <color indexed="64"/>
      </bottom>
      <diagonal/>
    </border>
    <border>
      <left style="hair">
        <color indexed="59"/>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59"/>
      </bottom>
      <diagonal/>
    </border>
    <border>
      <left style="hair">
        <color indexed="59"/>
      </left>
      <right/>
      <top/>
      <bottom style="hair">
        <color indexed="59"/>
      </bottom>
      <diagonal/>
    </border>
    <border>
      <left style="thin">
        <color indexed="64"/>
      </left>
      <right style="hair">
        <color indexed="64"/>
      </right>
      <top style="hair">
        <color indexed="64"/>
      </top>
      <bottom style="thin">
        <color indexed="64"/>
      </bottom>
      <diagonal/>
    </border>
    <border>
      <left/>
      <right/>
      <top style="hair">
        <color indexed="59"/>
      </top>
      <bottom style="thin">
        <color indexed="59"/>
      </bottom>
      <diagonal/>
    </border>
    <border>
      <left style="thin">
        <color indexed="64"/>
      </left>
      <right style="thin">
        <color indexed="64"/>
      </right>
      <top style="hair">
        <color indexed="59"/>
      </top>
      <bottom style="thin">
        <color indexed="64"/>
      </bottom>
      <diagonal/>
    </border>
    <border>
      <left/>
      <right style="hair">
        <color indexed="59"/>
      </right>
      <top style="hair">
        <color indexed="59"/>
      </top>
      <bottom style="thin">
        <color indexed="64"/>
      </bottom>
      <diagonal/>
    </border>
    <border>
      <left style="hair">
        <color indexed="59"/>
      </left>
      <right style="hair">
        <color indexed="59"/>
      </right>
      <top style="hair">
        <color indexed="59"/>
      </top>
      <bottom style="thin">
        <color indexed="64"/>
      </bottom>
      <diagonal/>
    </border>
    <border>
      <left style="medium">
        <color indexed="64"/>
      </left>
      <right style="medium">
        <color indexed="64"/>
      </right>
      <top style="hair">
        <color indexed="59"/>
      </top>
      <bottom style="medium">
        <color indexed="64"/>
      </bottom>
      <diagonal/>
    </border>
    <border>
      <left style="thin">
        <color indexed="64"/>
      </left>
      <right/>
      <top style="hair">
        <color indexed="59"/>
      </top>
      <bottom style="thin">
        <color indexed="64"/>
      </bottom>
      <diagonal/>
    </border>
    <border>
      <left style="thin">
        <color indexed="64"/>
      </left>
      <right style="thin">
        <color indexed="59"/>
      </right>
      <top/>
      <bottom style="thin">
        <color indexed="59"/>
      </bottom>
      <diagonal/>
    </border>
    <border>
      <left style="thin">
        <color indexed="64"/>
      </left>
      <right/>
      <top style="thin">
        <color indexed="64"/>
      </top>
      <bottom style="thin">
        <color indexed="64"/>
      </bottom>
      <diagonal/>
    </border>
    <border>
      <left style="thin">
        <color indexed="64"/>
      </left>
      <right style="thin">
        <color indexed="59"/>
      </right>
      <top style="hair">
        <color indexed="59"/>
      </top>
      <bottom style="hair">
        <color indexed="59"/>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59"/>
      </right>
      <top style="hair">
        <color indexed="59"/>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bottom style="hair">
        <color indexed="59"/>
      </bottom>
      <diagonal/>
    </border>
    <border>
      <left style="thin">
        <color indexed="64"/>
      </left>
      <right style="medium">
        <color indexed="64"/>
      </right>
      <top style="hair">
        <color indexed="59"/>
      </top>
      <bottom style="hair">
        <color indexed="59"/>
      </bottom>
      <diagonal/>
    </border>
    <border>
      <left style="thin">
        <color indexed="64"/>
      </left>
      <right style="medium">
        <color indexed="64"/>
      </right>
      <top style="hair">
        <color indexed="59"/>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59"/>
      </right>
      <top style="thin">
        <color indexed="64"/>
      </top>
      <bottom style="thin">
        <color indexed="64"/>
      </bottom>
      <diagonal/>
    </border>
    <border>
      <left style="thin">
        <color indexed="64"/>
      </left>
      <right style="thin">
        <color indexed="64"/>
      </right>
      <top style="thin">
        <color indexed="59"/>
      </top>
      <bottom style="hair">
        <color indexed="59"/>
      </bottom>
      <diagonal/>
    </border>
    <border>
      <left style="thin">
        <color indexed="64"/>
      </left>
      <right style="thin">
        <color indexed="64"/>
      </right>
      <top/>
      <bottom/>
      <diagonal/>
    </border>
    <border>
      <left style="medium">
        <color indexed="59"/>
      </left>
      <right/>
      <top style="medium">
        <color indexed="59"/>
      </top>
      <bottom style="medium">
        <color indexed="59"/>
      </bottom>
      <diagonal/>
    </border>
    <border>
      <left/>
      <right/>
      <top style="medium">
        <color indexed="59"/>
      </top>
      <bottom style="medium">
        <color indexed="59"/>
      </bottom>
      <diagonal/>
    </border>
    <border>
      <left/>
      <right style="medium">
        <color indexed="59"/>
      </right>
      <top style="medium">
        <color indexed="59"/>
      </top>
      <bottom style="medium">
        <color indexed="59"/>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thin">
        <color indexed="64"/>
      </top>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thin">
        <color indexed="64"/>
      </top>
      <bottom/>
      <diagonal/>
    </border>
    <border>
      <left style="thin">
        <color indexed="64"/>
      </left>
      <right style="hair">
        <color indexed="59"/>
      </right>
      <top/>
      <bottom style="hair">
        <color indexed="59"/>
      </bottom>
      <diagonal/>
    </border>
    <border>
      <left style="thin">
        <color indexed="64"/>
      </left>
      <right style="hair">
        <color indexed="59"/>
      </right>
      <top style="hair">
        <color indexed="59"/>
      </top>
      <bottom style="thin">
        <color indexed="64"/>
      </bottom>
      <diagonal/>
    </border>
    <border>
      <left style="hair">
        <color indexed="59"/>
      </left>
      <right/>
      <top style="hair">
        <color indexed="59"/>
      </top>
      <bottom style="thin">
        <color indexed="64"/>
      </bottom>
      <diagonal/>
    </border>
    <border>
      <left style="thin">
        <color indexed="64"/>
      </left>
      <right/>
      <top style="hair">
        <color indexed="59"/>
      </top>
      <bottom style="hair">
        <color indexed="59"/>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59"/>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59"/>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hair">
        <color indexed="59"/>
      </left>
      <right/>
      <top style="hair">
        <color indexed="59"/>
      </top>
      <bottom style="hair">
        <color indexed="59"/>
      </bottom>
      <diagonal/>
    </border>
    <border>
      <left style="hair">
        <color indexed="59"/>
      </left>
      <right/>
      <top style="hair">
        <color indexed="59"/>
      </top>
      <bottom style="hair">
        <color indexed="64"/>
      </bottom>
      <diagonal/>
    </border>
    <border>
      <left style="hair">
        <color indexed="59"/>
      </left>
      <right/>
      <top style="hair">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59"/>
      </right>
      <top/>
      <bottom style="thin">
        <color indexed="64"/>
      </bottom>
      <diagonal/>
    </border>
    <border>
      <left style="hair">
        <color indexed="59"/>
      </left>
      <right style="hair">
        <color indexed="59"/>
      </right>
      <top/>
      <bottom style="thin">
        <color indexed="64"/>
      </bottom>
      <diagonal/>
    </border>
    <border>
      <left style="hair">
        <color indexed="59"/>
      </left>
      <right/>
      <top/>
      <bottom style="thin">
        <color indexed="64"/>
      </bottom>
      <diagonal/>
    </border>
    <border>
      <left/>
      <right style="thin">
        <color indexed="64"/>
      </right>
      <top style="hair">
        <color indexed="64"/>
      </top>
      <bottom/>
      <diagonal/>
    </border>
    <border>
      <left/>
      <right style="hair">
        <color indexed="59"/>
      </right>
      <top style="hair">
        <color indexed="64"/>
      </top>
      <bottom/>
      <diagonal/>
    </border>
    <border>
      <left style="hair">
        <color indexed="59"/>
      </left>
      <right style="hair">
        <color indexed="59"/>
      </right>
      <top style="hair">
        <color indexed="64"/>
      </top>
      <bottom/>
      <diagonal/>
    </border>
    <border>
      <left style="hair">
        <color indexed="59"/>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59"/>
      </right>
      <top/>
      <bottom style="thin">
        <color indexed="64"/>
      </bottom>
      <diagonal/>
    </border>
    <border>
      <left/>
      <right style="thin">
        <color indexed="64"/>
      </right>
      <top/>
      <bottom style="hair">
        <color indexed="59"/>
      </bottom>
      <diagonal/>
    </border>
    <border>
      <left/>
      <right style="thin">
        <color indexed="64"/>
      </right>
      <top style="hair">
        <color indexed="59"/>
      </top>
      <bottom style="thin">
        <color indexed="64"/>
      </bottom>
      <diagonal/>
    </border>
    <border>
      <left/>
      <right style="thin">
        <color indexed="64"/>
      </right>
      <top style="hair">
        <color indexed="59"/>
      </top>
      <bottom/>
      <diagonal/>
    </border>
    <border>
      <left style="thin">
        <color indexed="64"/>
      </left>
      <right style="hair">
        <color indexed="59"/>
      </right>
      <top style="hair">
        <color indexed="59"/>
      </top>
      <bottom/>
      <diagonal/>
    </border>
    <border>
      <left style="hair">
        <color indexed="59"/>
      </left>
      <right style="hair">
        <color indexed="59"/>
      </right>
      <top style="hair">
        <color indexed="59"/>
      </top>
      <bottom/>
      <diagonal/>
    </border>
    <border>
      <left style="hair">
        <color indexed="59"/>
      </left>
      <right/>
      <top style="hair">
        <color indexed="59"/>
      </top>
      <bottom/>
      <diagonal/>
    </border>
    <border>
      <left/>
      <right style="hair">
        <color indexed="59"/>
      </right>
      <top style="hair">
        <color indexed="59"/>
      </top>
      <bottom/>
      <diagonal/>
    </border>
    <border>
      <left style="thin">
        <color indexed="64"/>
      </left>
      <right style="hair">
        <color indexed="59"/>
      </right>
      <top style="thin">
        <color indexed="64"/>
      </top>
      <bottom style="hair">
        <color indexed="59"/>
      </bottom>
      <diagonal/>
    </border>
    <border>
      <left style="hair">
        <color indexed="59"/>
      </left>
      <right style="hair">
        <color indexed="59"/>
      </right>
      <top style="thin">
        <color indexed="64"/>
      </top>
      <bottom style="hair">
        <color indexed="59"/>
      </bottom>
      <diagonal/>
    </border>
    <border>
      <left/>
      <right style="hair">
        <color indexed="59"/>
      </right>
      <top style="thin">
        <color indexed="64"/>
      </top>
      <bottom style="hair">
        <color indexed="59"/>
      </bottom>
      <diagonal/>
    </border>
    <border>
      <left style="thin">
        <color indexed="64"/>
      </left>
      <right style="hair">
        <color indexed="59"/>
      </right>
      <top style="hair">
        <color indexed="59"/>
      </top>
      <bottom style="hair">
        <color indexed="59"/>
      </bottom>
      <diagonal/>
    </border>
    <border>
      <left style="thin">
        <color indexed="64"/>
      </left>
      <right style="hair">
        <color indexed="59"/>
      </right>
      <top style="hair">
        <color indexed="59"/>
      </top>
      <bottom style="hair">
        <color indexed="64"/>
      </bottom>
      <diagonal/>
    </border>
    <border>
      <left style="thin">
        <color indexed="64"/>
      </left>
      <right style="hair">
        <color indexed="59"/>
      </right>
      <top style="hair">
        <color indexed="64"/>
      </top>
      <bottom style="hair">
        <color indexed="64"/>
      </bottom>
      <diagonal/>
    </border>
    <border>
      <left style="thin">
        <color indexed="64"/>
      </left>
      <right style="hair">
        <color indexed="59"/>
      </right>
      <top style="hair">
        <color indexed="64"/>
      </top>
      <bottom style="thin">
        <color indexed="64"/>
      </bottom>
      <diagonal/>
    </border>
    <border>
      <left style="hair">
        <color indexed="59"/>
      </left>
      <right style="hair">
        <color indexed="59"/>
      </right>
      <top style="hair">
        <color indexed="64"/>
      </top>
      <bottom style="thin">
        <color indexed="64"/>
      </bottom>
      <diagonal/>
    </border>
    <border>
      <left/>
      <right style="hair">
        <color indexed="59"/>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6">
    <xf numFmtId="0" fontId="0" fillId="0" borderId="0">
      <alignment vertical="center"/>
    </xf>
    <xf numFmtId="0" fontId="1" fillId="0" borderId="0"/>
    <xf numFmtId="0" fontId="1" fillId="0" borderId="0"/>
    <xf numFmtId="0" fontId="1" fillId="0" borderId="0"/>
    <xf numFmtId="38" fontId="1" fillId="0" borderId="0" applyFill="0" applyBorder="0" applyAlignment="0" applyProtection="0"/>
    <xf numFmtId="38" fontId="31" fillId="0" borderId="0" applyFont="0" applyFill="0" applyBorder="0" applyAlignment="0" applyProtection="0">
      <alignment vertical="center"/>
    </xf>
  </cellStyleXfs>
  <cellXfs count="712">
    <xf numFmtId="0" fontId="0" fillId="0" borderId="0" xfId="0">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0" fillId="0" borderId="0" xfId="2" applyFont="1" applyFill="1" applyAlignment="1">
      <alignment vertical="center"/>
    </xf>
    <xf numFmtId="0" fontId="5" fillId="0" borderId="0" xfId="2" applyFont="1" applyFill="1" applyAlignment="1">
      <alignment vertical="center"/>
    </xf>
    <xf numFmtId="0" fontId="0" fillId="0" borderId="0" xfId="2" applyFont="1" applyFill="1" applyAlignment="1">
      <alignment horizontal="center" vertical="center"/>
    </xf>
    <xf numFmtId="0" fontId="6" fillId="0" borderId="0" xfId="2" applyFont="1" applyFill="1" applyAlignment="1">
      <alignment vertical="center"/>
    </xf>
    <xf numFmtId="0" fontId="8" fillId="0" borderId="0" xfId="1" applyFont="1" applyFill="1" applyAlignment="1">
      <alignment horizontal="right" vertical="center"/>
    </xf>
    <xf numFmtId="0" fontId="6" fillId="0" borderId="0" xfId="1" applyFont="1" applyFill="1" applyBorder="1" applyAlignment="1">
      <alignment vertical="center"/>
    </xf>
    <xf numFmtId="0" fontId="0" fillId="0" borderId="0" xfId="1" applyFont="1" applyFill="1" applyBorder="1" applyAlignment="1">
      <alignment vertical="center"/>
    </xf>
    <xf numFmtId="0" fontId="5" fillId="0" borderId="0" xfId="1" applyFont="1" applyFill="1" applyBorder="1" applyAlignment="1">
      <alignment vertical="center"/>
    </xf>
    <xf numFmtId="0" fontId="0" fillId="0" borderId="0" xfId="1" applyFont="1" applyFill="1" applyBorder="1" applyAlignment="1">
      <alignment horizontal="center" vertical="center"/>
    </xf>
    <xf numFmtId="0" fontId="8" fillId="0" borderId="0" xfId="1" applyFont="1" applyFill="1" applyAlignment="1">
      <alignment horizontal="left" vertical="center"/>
    </xf>
    <xf numFmtId="0" fontId="9" fillId="0" borderId="0" xfId="1" applyFont="1" applyFill="1" applyAlignment="1">
      <alignment vertical="center"/>
    </xf>
    <xf numFmtId="0" fontId="0" fillId="0" borderId="0" xfId="1" applyFont="1" applyFill="1" applyAlignment="1">
      <alignment vertical="center"/>
    </xf>
    <xf numFmtId="0" fontId="1" fillId="2" borderId="0" xfId="1" applyFont="1" applyFill="1" applyAlignment="1">
      <alignment horizontal="center" vertical="center"/>
    </xf>
    <xf numFmtId="0" fontId="10" fillId="0" borderId="0" xfId="1" applyFont="1" applyFill="1" applyAlignment="1">
      <alignment vertical="center"/>
    </xf>
    <xf numFmtId="0" fontId="0" fillId="0" borderId="0" xfId="1" applyFont="1" applyFill="1" applyBorder="1" applyAlignment="1"/>
    <xf numFmtId="0" fontId="15" fillId="0" borderId="0" xfId="1" applyFont="1" applyFill="1" applyBorder="1" applyAlignment="1">
      <alignment vertical="center" shrinkToFit="1"/>
    </xf>
    <xf numFmtId="0" fontId="16" fillId="0" borderId="0" xfId="1" applyFont="1" applyFill="1" applyBorder="1" applyAlignment="1">
      <alignment vertical="center"/>
    </xf>
    <xf numFmtId="0" fontId="17" fillId="0" borderId="0" xfId="1" applyFont="1" applyFill="1" applyBorder="1" applyAlignment="1">
      <alignment vertical="center"/>
    </xf>
    <xf numFmtId="0" fontId="5" fillId="0" borderId="12" xfId="1" applyFont="1" applyFill="1" applyBorder="1" applyAlignment="1">
      <alignment vertical="center" shrinkToFit="1"/>
    </xf>
    <xf numFmtId="0" fontId="0" fillId="0" borderId="12" xfId="1" applyFont="1" applyFill="1" applyBorder="1" applyAlignment="1">
      <alignment vertical="center"/>
    </xf>
    <xf numFmtId="0" fontId="1" fillId="2" borderId="0" xfId="1" applyFont="1" applyFill="1" applyBorder="1" applyAlignment="1">
      <alignment horizontal="center" vertical="center"/>
    </xf>
    <xf numFmtId="0" fontId="10" fillId="0" borderId="9" xfId="1" applyFont="1" applyFill="1" applyBorder="1" applyAlignment="1">
      <alignment vertical="center"/>
    </xf>
    <xf numFmtId="0" fontId="0" fillId="0" borderId="9" xfId="1" applyFont="1" applyFill="1" applyBorder="1" applyAlignment="1">
      <alignment vertical="center"/>
    </xf>
    <xf numFmtId="0" fontId="0" fillId="0" borderId="7" xfId="1" applyFont="1" applyFill="1" applyBorder="1" applyAlignment="1">
      <alignment vertical="center"/>
    </xf>
    <xf numFmtId="0" fontId="13" fillId="0" borderId="0" xfId="1" applyFont="1" applyFill="1" applyBorder="1" applyAlignment="1">
      <alignment horizontal="center" vertical="center"/>
    </xf>
    <xf numFmtId="38" fontId="12" fillId="0" borderId="0" xfId="4" applyFont="1" applyFill="1" applyBorder="1" applyAlignment="1" applyProtection="1">
      <alignment horizontal="center" vertical="center" shrinkToFit="1"/>
    </xf>
    <xf numFmtId="0" fontId="0" fillId="0" borderId="9" xfId="0" applyBorder="1">
      <alignment vertical="center"/>
    </xf>
    <xf numFmtId="0" fontId="0" fillId="0" borderId="0" xfId="0" applyBorder="1">
      <alignment vertical="center"/>
    </xf>
    <xf numFmtId="0" fontId="0" fillId="0" borderId="12" xfId="0" applyBorder="1">
      <alignment vertical="center"/>
    </xf>
    <xf numFmtId="0" fontId="0" fillId="0" borderId="0" xfId="0" applyFill="1" applyBorder="1">
      <alignment vertical="center"/>
    </xf>
    <xf numFmtId="0" fontId="0" fillId="0" borderId="7" xfId="0" applyBorder="1">
      <alignment vertical="center"/>
    </xf>
    <xf numFmtId="0" fontId="0" fillId="0" borderId="70" xfId="0" applyBorder="1">
      <alignment vertical="center"/>
    </xf>
    <xf numFmtId="0" fontId="0" fillId="0" borderId="11" xfId="0" applyBorder="1">
      <alignment vertical="center"/>
    </xf>
    <xf numFmtId="0" fontId="0" fillId="0" borderId="68" xfId="0" applyBorder="1">
      <alignment vertical="center"/>
    </xf>
    <xf numFmtId="0" fontId="0" fillId="0" borderId="69" xfId="0" applyBorder="1">
      <alignment vertical="center"/>
    </xf>
    <xf numFmtId="0" fontId="0" fillId="0" borderId="71" xfId="0" applyBorder="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13" fillId="0" borderId="0" xfId="3" applyFont="1" applyFill="1" applyBorder="1" applyAlignment="1">
      <alignment horizontal="center" vertical="center"/>
    </xf>
    <xf numFmtId="0" fontId="13" fillId="0" borderId="0" xfId="3" applyFont="1" applyFill="1" applyBorder="1" applyAlignment="1">
      <alignment vertical="center"/>
    </xf>
    <xf numFmtId="38" fontId="14" fillId="0" borderId="0" xfId="4" applyFont="1" applyFill="1" applyBorder="1" applyAlignment="1" applyProtection="1">
      <alignment horizontal="center" vertical="center"/>
    </xf>
    <xf numFmtId="0" fontId="0" fillId="2" borderId="0" xfId="0" applyFill="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20" fillId="0" borderId="81" xfId="0" applyFont="1" applyBorder="1" applyAlignment="1">
      <alignment horizontal="center" vertical="center"/>
    </xf>
    <xf numFmtId="0" fontId="20" fillId="0" borderId="82" xfId="0" applyFont="1" applyBorder="1" applyAlignment="1">
      <alignment horizontal="center" vertical="center"/>
    </xf>
    <xf numFmtId="0" fontId="20" fillId="0" borderId="0" xfId="0" applyFont="1" applyAlignment="1">
      <alignment horizontal="right" vertical="center"/>
    </xf>
    <xf numFmtId="0" fontId="20" fillId="0" borderId="83" xfId="0" applyFont="1" applyBorder="1">
      <alignment vertical="center"/>
    </xf>
    <xf numFmtId="0" fontId="20" fillId="0" borderId="84" xfId="0" applyFont="1" applyBorder="1" applyAlignment="1">
      <alignment horizontal="right" vertical="center"/>
    </xf>
    <xf numFmtId="0" fontId="20" fillId="0" borderId="85" xfId="0" applyFont="1" applyBorder="1">
      <alignment vertical="center"/>
    </xf>
    <xf numFmtId="0" fontId="20" fillId="0" borderId="86" xfId="0" applyFont="1" applyBorder="1" applyAlignment="1">
      <alignment horizontal="right" vertical="center"/>
    </xf>
    <xf numFmtId="0" fontId="20" fillId="0" borderId="0" xfId="0" applyFont="1" applyBorder="1" applyAlignment="1">
      <alignment horizontal="center" vertical="center"/>
    </xf>
    <xf numFmtId="0" fontId="20" fillId="0" borderId="0" xfId="0" applyFont="1" applyBorder="1" applyAlignment="1">
      <alignment horizontal="right" vertical="center"/>
    </xf>
    <xf numFmtId="0" fontId="20" fillId="0" borderId="10" xfId="0" applyFont="1" applyBorder="1">
      <alignment vertical="center"/>
    </xf>
    <xf numFmtId="0" fontId="20" fillId="0" borderId="95" xfId="0" applyFont="1" applyBorder="1">
      <alignment vertical="center"/>
    </xf>
    <xf numFmtId="0" fontId="20" fillId="0" borderId="9" xfId="0" applyFont="1" applyBorder="1" applyAlignment="1">
      <alignment horizontal="right" vertical="center"/>
    </xf>
    <xf numFmtId="0" fontId="18" fillId="0" borderId="100" xfId="0" applyFont="1" applyBorder="1" applyAlignment="1">
      <alignment horizontal="center" vertical="center"/>
    </xf>
    <xf numFmtId="0" fontId="18" fillId="0" borderId="95" xfId="0" applyFont="1" applyBorder="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1" fillId="0" borderId="0" xfId="0" applyFont="1" applyBorder="1">
      <alignment vertical="center"/>
    </xf>
    <xf numFmtId="0" fontId="21" fillId="2" borderId="0" xfId="0" applyFont="1" applyFill="1">
      <alignment vertical="center"/>
    </xf>
    <xf numFmtId="0" fontId="18" fillId="0" borderId="104" xfId="0" applyFont="1" applyBorder="1" applyAlignment="1">
      <alignment horizontal="center" vertical="center"/>
    </xf>
    <xf numFmtId="0" fontId="18" fillId="0" borderId="105" xfId="0" applyFont="1" applyBorder="1" applyAlignment="1">
      <alignment horizontal="center" vertical="center"/>
    </xf>
    <xf numFmtId="0" fontId="22" fillId="3" borderId="5" xfId="3" applyFont="1" applyFill="1" applyBorder="1" applyAlignment="1">
      <alignment horizontal="center" vertical="center"/>
    </xf>
    <xf numFmtId="0" fontId="23" fillId="0" borderId="46" xfId="3" applyFont="1" applyFill="1" applyBorder="1" applyAlignment="1">
      <alignment horizontal="center" vertical="center"/>
    </xf>
    <xf numFmtId="0" fontId="23" fillId="0" borderId="6" xfId="3" applyFont="1" applyFill="1" applyBorder="1" applyAlignment="1">
      <alignment horizontal="center" vertical="center" shrinkToFit="1"/>
    </xf>
    <xf numFmtId="0" fontId="24" fillId="0" borderId="72" xfId="1" applyFont="1" applyFill="1" applyBorder="1" applyAlignment="1">
      <alignment horizontal="center" vertical="center" shrinkToFit="1"/>
    </xf>
    <xf numFmtId="0" fontId="24" fillId="0" borderId="44" xfId="1" applyFont="1" applyFill="1" applyBorder="1" applyAlignment="1">
      <alignment horizontal="center" vertical="center" shrinkToFit="1"/>
    </xf>
    <xf numFmtId="38" fontId="24" fillId="0" borderId="44" xfId="1" applyNumberFormat="1" applyFont="1" applyFill="1" applyBorder="1" applyAlignment="1">
      <alignment horizontal="center" vertical="center" shrinkToFit="1"/>
    </xf>
    <xf numFmtId="0" fontId="22" fillId="3" borderId="40" xfId="3" applyFont="1" applyFill="1" applyBorder="1" applyAlignment="1">
      <alignment horizontal="center" vertical="center"/>
    </xf>
    <xf numFmtId="0" fontId="22" fillId="0" borderId="14" xfId="3" applyFont="1" applyFill="1" applyBorder="1" applyAlignment="1">
      <alignment horizontal="center" vertical="center"/>
    </xf>
    <xf numFmtId="0" fontId="22" fillId="0" borderId="13" xfId="3" applyFont="1" applyFill="1" applyBorder="1" applyAlignment="1">
      <alignment vertical="center"/>
    </xf>
    <xf numFmtId="38" fontId="23" fillId="0" borderId="14" xfId="4" applyFont="1" applyFill="1" applyBorder="1" applyAlignment="1" applyProtection="1">
      <alignment horizontal="center" vertical="center" shrinkToFit="1"/>
    </xf>
    <xf numFmtId="38" fontId="23" fillId="0" borderId="15" xfId="4" applyFont="1" applyFill="1" applyBorder="1" applyAlignment="1" applyProtection="1">
      <alignment horizontal="center" vertical="center"/>
    </xf>
    <xf numFmtId="0" fontId="27" fillId="0" borderId="18" xfId="1" applyFont="1" applyFill="1" applyBorder="1" applyAlignment="1">
      <alignment horizontal="center" vertical="center"/>
    </xf>
    <xf numFmtId="0" fontId="22" fillId="3" borderId="20" xfId="3" applyFont="1" applyFill="1" applyBorder="1" applyAlignment="1">
      <alignment horizontal="center" vertical="center"/>
    </xf>
    <xf numFmtId="0" fontId="22" fillId="0" borderId="21" xfId="3" applyFont="1" applyFill="1" applyBorder="1" applyAlignment="1">
      <alignment horizontal="center" vertical="center"/>
    </xf>
    <xf numFmtId="0" fontId="22" fillId="0" borderId="20" xfId="3" applyFont="1" applyFill="1" applyBorder="1" applyAlignment="1">
      <alignment vertical="center"/>
    </xf>
    <xf numFmtId="38" fontId="23" fillId="0" borderId="21" xfId="4" applyFont="1" applyFill="1" applyBorder="1" applyAlignment="1" applyProtection="1">
      <alignment horizontal="center" vertical="center" shrinkToFit="1"/>
    </xf>
    <xf numFmtId="38" fontId="23" fillId="0" borderId="22" xfId="4" applyFont="1" applyFill="1" applyBorder="1" applyAlignment="1" applyProtection="1">
      <alignment horizontal="center" vertical="center"/>
    </xf>
    <xf numFmtId="0" fontId="27" fillId="0" borderId="25" xfId="1" applyFont="1" applyFill="1" applyBorder="1" applyAlignment="1">
      <alignment horizontal="center" vertical="center"/>
    </xf>
    <xf numFmtId="0" fontId="22" fillId="0" borderId="26" xfId="3" applyFont="1" applyFill="1" applyBorder="1" applyAlignment="1">
      <alignment vertical="center"/>
    </xf>
    <xf numFmtId="38" fontId="23" fillId="0" borderId="27" xfId="4" applyFont="1" applyFill="1" applyBorder="1" applyAlignment="1" applyProtection="1">
      <alignment horizontal="center" vertical="center"/>
    </xf>
    <xf numFmtId="0" fontId="22" fillId="0" borderId="30" xfId="3" applyFont="1" applyFill="1" applyBorder="1" applyAlignment="1">
      <alignment vertical="center"/>
    </xf>
    <xf numFmtId="0" fontId="22" fillId="0" borderId="33" xfId="3" applyFont="1" applyFill="1" applyBorder="1" applyAlignment="1">
      <alignment horizontal="center" vertical="center"/>
    </xf>
    <xf numFmtId="38" fontId="23" fillId="0" borderId="33" xfId="4" applyFont="1" applyFill="1" applyBorder="1" applyAlignment="1" applyProtection="1">
      <alignment horizontal="center" vertical="center" shrinkToFit="1"/>
    </xf>
    <xf numFmtId="0" fontId="23" fillId="4" borderId="16" xfId="1" applyFont="1" applyFill="1" applyBorder="1" applyAlignment="1">
      <alignment horizontal="center" vertical="center"/>
    </xf>
    <xf numFmtId="0" fontId="23" fillId="0" borderId="17" xfId="1" applyFont="1" applyFill="1" applyBorder="1" applyAlignment="1">
      <alignment horizontal="center" vertical="center"/>
    </xf>
    <xf numFmtId="0" fontId="23" fillId="0" borderId="23" xfId="1" applyFont="1" applyFill="1" applyBorder="1" applyAlignment="1">
      <alignment horizontal="center" vertical="center"/>
    </xf>
    <xf numFmtId="0" fontId="23" fillId="4" borderId="24" xfId="1" applyFont="1" applyFill="1" applyBorder="1" applyAlignment="1">
      <alignment horizontal="center" vertical="center"/>
    </xf>
    <xf numFmtId="0" fontId="23" fillId="0" borderId="24" xfId="1" applyFont="1" applyFill="1" applyBorder="1" applyAlignment="1">
      <alignment horizontal="center" vertical="center"/>
    </xf>
    <xf numFmtId="0" fontId="23" fillId="0" borderId="28" xfId="1" applyFont="1" applyFill="1" applyBorder="1" applyAlignment="1">
      <alignment horizontal="center" vertical="center"/>
    </xf>
    <xf numFmtId="0" fontId="23" fillId="0" borderId="29" xfId="1" applyFont="1" applyFill="1" applyBorder="1" applyAlignment="1">
      <alignment horizontal="center" vertical="center"/>
    </xf>
    <xf numFmtId="0" fontId="23" fillId="4" borderId="29" xfId="1" applyFont="1" applyFill="1" applyBorder="1" applyAlignment="1">
      <alignment horizontal="center" vertical="center"/>
    </xf>
    <xf numFmtId="0" fontId="23" fillId="0" borderId="31" xfId="1" applyFont="1" applyFill="1" applyBorder="1" applyAlignment="1">
      <alignment horizontal="center" vertical="center"/>
    </xf>
    <xf numFmtId="0" fontId="23" fillId="0" borderId="32" xfId="1" applyFont="1" applyFill="1" applyBorder="1" applyAlignment="1">
      <alignment horizontal="center" vertical="center"/>
    </xf>
    <xf numFmtId="0" fontId="23" fillId="4" borderId="32" xfId="1" applyFont="1" applyFill="1" applyBorder="1" applyAlignment="1">
      <alignment horizontal="center" vertical="center"/>
    </xf>
    <xf numFmtId="0" fontId="23" fillId="0" borderId="42" xfId="3" applyFont="1" applyFill="1" applyBorder="1" applyAlignment="1">
      <alignment horizontal="center" vertical="center" shrinkToFit="1"/>
    </xf>
    <xf numFmtId="0" fontId="23" fillId="0" borderId="43" xfId="1" applyFont="1" applyFill="1" applyBorder="1" applyAlignment="1">
      <alignment horizontal="center" vertical="center"/>
    </xf>
    <xf numFmtId="0" fontId="23" fillId="0" borderId="44" xfId="1" applyFont="1" applyFill="1" applyBorder="1" applyAlignment="1">
      <alignment horizontal="center" vertical="center"/>
    </xf>
    <xf numFmtId="0" fontId="23" fillId="0" borderId="45" xfId="1" applyFont="1" applyFill="1" applyBorder="1" applyAlignment="1">
      <alignment horizontal="center" vertical="center"/>
    </xf>
    <xf numFmtId="0" fontId="22" fillId="0" borderId="73" xfId="3" applyFont="1" applyFill="1" applyBorder="1" applyAlignment="1">
      <alignment horizontal="center" vertical="center"/>
    </xf>
    <xf numFmtId="0" fontId="22" fillId="0" borderId="19" xfId="3" applyFont="1" applyFill="1" applyBorder="1" applyAlignment="1">
      <alignment vertical="center"/>
    </xf>
    <xf numFmtId="0" fontId="23" fillId="0" borderId="48" xfId="3" applyFont="1" applyFill="1" applyBorder="1" applyAlignment="1">
      <alignment horizontal="center" vertical="center" shrinkToFit="1"/>
    </xf>
    <xf numFmtId="0" fontId="22" fillId="0" borderId="48" xfId="3" applyFont="1" applyFill="1" applyBorder="1" applyAlignment="1">
      <alignment horizontal="center" vertical="center"/>
    </xf>
    <xf numFmtId="0" fontId="22" fillId="0" borderId="52" xfId="3" applyFont="1" applyFill="1" applyBorder="1" applyAlignment="1">
      <alignment horizontal="center" vertical="center"/>
    </xf>
    <xf numFmtId="0" fontId="22" fillId="0" borderId="51" xfId="3" applyFont="1" applyFill="1" applyBorder="1" applyAlignment="1">
      <alignment vertical="center"/>
    </xf>
    <xf numFmtId="0" fontId="23" fillId="0" borderId="52" xfId="3" applyFont="1" applyFill="1" applyBorder="1" applyAlignment="1">
      <alignment horizontal="center" vertical="center" shrinkToFit="1"/>
    </xf>
    <xf numFmtId="0" fontId="28" fillId="0" borderId="8" xfId="1" applyFont="1" applyFill="1" applyBorder="1" applyAlignment="1">
      <alignment horizontal="center" vertical="center" wrapText="1" shrinkToFit="1"/>
    </xf>
    <xf numFmtId="0" fontId="5" fillId="0" borderId="9" xfId="1" applyFont="1" applyFill="1" applyBorder="1" applyAlignment="1">
      <alignment vertical="center"/>
    </xf>
    <xf numFmtId="0" fontId="0" fillId="0" borderId="9" xfId="1" applyFont="1" applyFill="1" applyBorder="1" applyAlignment="1">
      <alignment horizontal="center" vertical="center"/>
    </xf>
    <xf numFmtId="0" fontId="23" fillId="0" borderId="72" xfId="1" applyFont="1" applyFill="1" applyBorder="1" applyAlignment="1">
      <alignment horizontal="center" vertical="center"/>
    </xf>
    <xf numFmtId="0" fontId="25" fillId="0" borderId="55" xfId="1" applyFont="1" applyFill="1" applyBorder="1" applyAlignment="1">
      <alignment horizontal="center" vertical="center"/>
    </xf>
    <xf numFmtId="0" fontId="23" fillId="0" borderId="48" xfId="3" applyFont="1" applyFill="1" applyBorder="1" applyAlignment="1">
      <alignment horizontal="center" vertical="center"/>
    </xf>
    <xf numFmtId="0" fontId="23" fillId="0" borderId="52" xfId="3" applyFont="1" applyFill="1" applyBorder="1" applyAlignment="1">
      <alignment horizontal="center" vertical="center"/>
    </xf>
    <xf numFmtId="0" fontId="28" fillId="0" borderId="42" xfId="3" applyFont="1" applyFill="1" applyBorder="1" applyAlignment="1">
      <alignment horizontal="center" vertical="center" wrapText="1" shrinkToFit="1"/>
    </xf>
    <xf numFmtId="0" fontId="28" fillId="0" borderId="46" xfId="3" applyFont="1" applyFill="1" applyBorder="1" applyAlignment="1">
      <alignment vertical="center" wrapText="1"/>
    </xf>
    <xf numFmtId="0" fontId="23" fillId="3" borderId="68" xfId="3" applyFont="1" applyFill="1" applyBorder="1" applyAlignment="1">
      <alignment horizontal="center"/>
    </xf>
    <xf numFmtId="0" fontId="23" fillId="0" borderId="46" xfId="3" applyFont="1" applyFill="1" applyBorder="1" applyAlignment="1">
      <alignment horizontal="center" vertical="center" shrinkToFit="1"/>
    </xf>
    <xf numFmtId="0" fontId="22" fillId="3" borderId="39" xfId="3" applyFont="1" applyFill="1" applyBorder="1" applyAlignment="1">
      <alignment horizontal="center" vertical="center"/>
    </xf>
    <xf numFmtId="0" fontId="22" fillId="3" borderId="109" xfId="3" applyFont="1" applyFill="1" applyBorder="1" applyAlignment="1">
      <alignment horizontal="center" vertical="center"/>
    </xf>
    <xf numFmtId="0" fontId="22" fillId="3" borderId="56" xfId="3" applyFont="1" applyFill="1" applyBorder="1" applyAlignment="1">
      <alignment horizontal="center" vertical="center"/>
    </xf>
    <xf numFmtId="0" fontId="22" fillId="0" borderId="36" xfId="3" applyFont="1" applyFill="1" applyBorder="1" applyAlignment="1">
      <alignment horizontal="center" vertical="center"/>
    </xf>
    <xf numFmtId="0" fontId="22" fillId="0" borderId="35" xfId="3" applyFont="1" applyFill="1" applyBorder="1" applyAlignment="1">
      <alignment vertical="center"/>
    </xf>
    <xf numFmtId="0" fontId="23" fillId="0" borderId="110" xfId="3" applyFont="1" applyFill="1" applyBorder="1" applyAlignment="1">
      <alignment horizontal="center" vertical="center"/>
    </xf>
    <xf numFmtId="0" fontId="23" fillId="0" borderId="61" xfId="3" applyFont="1" applyFill="1" applyBorder="1" applyAlignment="1">
      <alignment horizontal="center" vertical="center"/>
    </xf>
    <xf numFmtId="0" fontId="0" fillId="0" borderId="88" xfId="0" applyBorder="1">
      <alignment vertical="center"/>
    </xf>
    <xf numFmtId="0" fontId="18" fillId="0" borderId="111" xfId="1" applyFont="1" applyFill="1" applyBorder="1" applyAlignment="1">
      <alignment horizontal="center" vertical="center"/>
    </xf>
    <xf numFmtId="0" fontId="18" fillId="0" borderId="112" xfId="1" applyFont="1" applyFill="1" applyBorder="1" applyAlignment="1">
      <alignment vertical="center"/>
    </xf>
    <xf numFmtId="0" fontId="23" fillId="0" borderId="112" xfId="1" applyFont="1" applyFill="1" applyBorder="1" applyAlignment="1">
      <alignment vertical="center"/>
    </xf>
    <xf numFmtId="0" fontId="18" fillId="0" borderId="112" xfId="1" applyFont="1" applyFill="1" applyBorder="1" applyAlignment="1">
      <alignment horizontal="center" vertical="center"/>
    </xf>
    <xf numFmtId="0" fontId="18" fillId="0" borderId="113" xfId="1" applyFont="1" applyFill="1" applyBorder="1" applyAlignment="1">
      <alignment horizontal="center" vertical="center"/>
    </xf>
    <xf numFmtId="0" fontId="18" fillId="0" borderId="60" xfId="1" applyFont="1" applyFill="1" applyBorder="1" applyAlignment="1">
      <alignment horizontal="center" vertical="center"/>
    </xf>
    <xf numFmtId="0" fontId="18" fillId="0" borderId="30" xfId="1" applyFont="1" applyFill="1" applyBorder="1" applyAlignment="1">
      <alignment vertical="center"/>
    </xf>
    <xf numFmtId="0" fontId="23" fillId="0" borderId="30" xfId="1" applyFont="1" applyFill="1" applyBorder="1" applyAlignment="1">
      <alignment vertical="center"/>
    </xf>
    <xf numFmtId="0" fontId="18" fillId="0" borderId="30" xfId="1" applyFont="1" applyFill="1" applyBorder="1" applyAlignment="1">
      <alignment horizontal="center" vertical="center"/>
    </xf>
    <xf numFmtId="0" fontId="18" fillId="0" borderId="34" xfId="1" applyFont="1" applyFill="1" applyBorder="1" applyAlignment="1">
      <alignment horizontal="center" vertical="center"/>
    </xf>
    <xf numFmtId="0" fontId="18" fillId="0" borderId="63" xfId="1" applyFont="1" applyFill="1" applyBorder="1" applyAlignment="1">
      <alignment horizontal="center" vertical="center"/>
    </xf>
    <xf numFmtId="0" fontId="18" fillId="0" borderId="35" xfId="1" applyFont="1" applyFill="1" applyBorder="1" applyAlignment="1">
      <alignment vertical="center"/>
    </xf>
    <xf numFmtId="0" fontId="23" fillId="0" borderId="35" xfId="1" applyFont="1" applyFill="1" applyBorder="1" applyAlignment="1">
      <alignment vertical="center"/>
    </xf>
    <xf numFmtId="0" fontId="18" fillId="0" borderId="35" xfId="1" applyFont="1" applyFill="1" applyBorder="1" applyAlignment="1">
      <alignment horizontal="center" vertical="center"/>
    </xf>
    <xf numFmtId="0" fontId="18" fillId="0" borderId="37" xfId="1" applyFont="1" applyFill="1" applyBorder="1" applyAlignment="1">
      <alignment horizontal="center" vertical="center"/>
    </xf>
    <xf numFmtId="0" fontId="22" fillId="3" borderId="38" xfId="3" applyFont="1" applyFill="1" applyBorder="1" applyAlignment="1">
      <alignment horizontal="center" vertical="center"/>
    </xf>
    <xf numFmtId="0" fontId="22" fillId="3" borderId="47" xfId="3" applyFont="1" applyFill="1" applyBorder="1" applyAlignment="1">
      <alignment horizontal="center" vertical="center"/>
    </xf>
    <xf numFmtId="0" fontId="22" fillId="3" borderId="50" xfId="3" applyFont="1" applyFill="1" applyBorder="1" applyAlignment="1">
      <alignment horizontal="center" vertical="center"/>
    </xf>
    <xf numFmtId="0" fontId="0" fillId="5" borderId="0" xfId="0" applyFill="1" applyBorder="1">
      <alignment vertical="center"/>
    </xf>
    <xf numFmtId="0" fontId="0" fillId="5" borderId="41" xfId="0" applyFill="1" applyBorder="1">
      <alignment vertical="center"/>
    </xf>
    <xf numFmtId="0" fontId="0" fillId="0" borderId="0" xfId="0"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5" borderId="0" xfId="0" applyFill="1" applyBorder="1" applyAlignment="1">
      <alignment horizontal="left" vertical="center"/>
    </xf>
    <xf numFmtId="0" fontId="29" fillId="0" borderId="0" xfId="2" applyFont="1" applyFill="1" applyAlignment="1">
      <alignment vertical="center"/>
    </xf>
    <xf numFmtId="0" fontId="29" fillId="0" borderId="0" xfId="1" applyFont="1" applyFill="1" applyBorder="1" applyAlignment="1">
      <alignment vertical="center"/>
    </xf>
    <xf numFmtId="0" fontId="30" fillId="0" borderId="101" xfId="0" applyFont="1" applyBorder="1" applyAlignment="1">
      <alignment horizontal="center" vertical="center"/>
    </xf>
    <xf numFmtId="0" fontId="30" fillId="0" borderId="30" xfId="0" applyFont="1" applyBorder="1" applyAlignment="1">
      <alignment horizontal="center" vertical="center"/>
    </xf>
    <xf numFmtId="0" fontId="30" fillId="0" borderId="9" xfId="0" applyFont="1" applyBorder="1" applyAlignment="1">
      <alignment horizontal="center" vertical="center"/>
    </xf>
    <xf numFmtId="0" fontId="30" fillId="0" borderId="0" xfId="0" applyFont="1" applyAlignment="1">
      <alignment horizontal="center" vertical="center"/>
    </xf>
    <xf numFmtId="0" fontId="22" fillId="0" borderId="42" xfId="1" applyFont="1" applyFill="1" applyBorder="1" applyAlignment="1">
      <alignment horizontal="center" vertical="center"/>
    </xf>
    <xf numFmtId="0" fontId="22" fillId="0" borderId="110" xfId="3" applyFont="1" applyFill="1" applyBorder="1" applyAlignment="1">
      <alignment horizontal="center" vertical="center"/>
    </xf>
    <xf numFmtId="0" fontId="22" fillId="0" borderId="112" xfId="3" applyFont="1" applyFill="1" applyBorder="1" applyAlignment="1">
      <alignment vertical="center"/>
    </xf>
    <xf numFmtId="0" fontId="23" fillId="0" borderId="110" xfId="3" applyFont="1" applyFill="1" applyBorder="1" applyAlignment="1">
      <alignment horizontal="center" vertical="center" shrinkToFit="1"/>
    </xf>
    <xf numFmtId="0" fontId="22" fillId="0" borderId="61" xfId="3" applyFont="1" applyFill="1" applyBorder="1" applyAlignment="1">
      <alignment horizontal="center" vertical="center"/>
    </xf>
    <xf numFmtId="0" fontId="23" fillId="0" borderId="61" xfId="3" applyFont="1" applyFill="1" applyBorder="1" applyAlignment="1">
      <alignment horizontal="center" vertical="center" shrinkToFit="1"/>
    </xf>
    <xf numFmtId="0" fontId="23" fillId="0" borderId="36" xfId="3" applyFont="1" applyFill="1" applyBorder="1" applyAlignment="1">
      <alignment horizontal="center" vertical="center" shrinkToFit="1"/>
    </xf>
    <xf numFmtId="0" fontId="23" fillId="0" borderId="41" xfId="1" applyFont="1" applyFill="1" applyBorder="1" applyAlignment="1">
      <alignment horizontal="center" vertical="center"/>
    </xf>
    <xf numFmtId="0" fontId="22" fillId="0" borderId="110" xfId="3" applyFont="1" applyFill="1" applyBorder="1" applyAlignment="1">
      <alignment vertical="center"/>
    </xf>
    <xf numFmtId="0" fontId="22" fillId="0" borderId="61" xfId="3" applyFont="1" applyFill="1" applyBorder="1" applyAlignment="1">
      <alignment vertical="center"/>
    </xf>
    <xf numFmtId="0" fontId="22" fillId="0" borderId="36" xfId="3" applyFont="1" applyFill="1" applyBorder="1" applyAlignment="1">
      <alignment vertical="center"/>
    </xf>
    <xf numFmtId="0" fontId="22" fillId="0" borderId="48" xfId="3" applyFont="1" applyFill="1" applyBorder="1" applyAlignment="1">
      <alignment vertical="center"/>
    </xf>
    <xf numFmtId="0" fontId="22" fillId="0" borderId="52" xfId="3" applyFont="1" applyFill="1" applyBorder="1" applyAlignment="1">
      <alignment vertical="center"/>
    </xf>
    <xf numFmtId="0" fontId="22" fillId="0" borderId="14" xfId="3" applyFont="1" applyFill="1" applyBorder="1" applyAlignment="1">
      <alignment vertical="center"/>
    </xf>
    <xf numFmtId="0" fontId="22" fillId="0" borderId="21" xfId="3" applyFont="1" applyFill="1" applyBorder="1" applyAlignment="1">
      <alignment vertical="center"/>
    </xf>
    <xf numFmtId="0" fontId="22" fillId="0" borderId="33" xfId="3" applyFont="1" applyFill="1" applyBorder="1" applyAlignment="1">
      <alignment vertical="center"/>
    </xf>
    <xf numFmtId="0" fontId="21" fillId="0" borderId="0" xfId="0" applyFont="1" applyFill="1">
      <alignment vertical="center"/>
    </xf>
    <xf numFmtId="0" fontId="0" fillId="0" borderId="68" xfId="0" applyFill="1" applyBorder="1">
      <alignment vertical="center"/>
    </xf>
    <xf numFmtId="0" fontId="0" fillId="0" borderId="9" xfId="0" applyFill="1" applyBorder="1">
      <alignment vertical="center"/>
    </xf>
    <xf numFmtId="0" fontId="0" fillId="0" borderId="69" xfId="0" applyFill="1" applyBorder="1">
      <alignment vertical="center"/>
    </xf>
    <xf numFmtId="0" fontId="0" fillId="0" borderId="71" xfId="0" applyFill="1" applyBorder="1">
      <alignment vertical="center"/>
    </xf>
    <xf numFmtId="0" fontId="0" fillId="0" borderId="12" xfId="0" applyFill="1" applyBorder="1">
      <alignment vertical="center"/>
    </xf>
    <xf numFmtId="0" fontId="23" fillId="0" borderId="106" xfId="1" applyFont="1" applyFill="1" applyBorder="1" applyAlignment="1">
      <alignment horizontal="center" vertical="center"/>
    </xf>
    <xf numFmtId="0" fontId="23" fillId="0" borderId="49" xfId="1" applyFont="1" applyFill="1" applyBorder="1" applyAlignment="1">
      <alignment horizontal="center" vertical="center"/>
    </xf>
    <xf numFmtId="0" fontId="23" fillId="0" borderId="16" xfId="1" applyFont="1" applyFill="1" applyBorder="1" applyAlignment="1">
      <alignment horizontal="center" vertical="center"/>
    </xf>
    <xf numFmtId="0" fontId="23" fillId="0" borderId="107" xfId="1" applyFont="1" applyFill="1" applyBorder="1" applyAlignment="1">
      <alignment horizontal="center" vertical="center"/>
    </xf>
    <xf numFmtId="0" fontId="23" fillId="0" borderId="54" xfId="1" applyFont="1" applyFill="1" applyBorder="1" applyAlignment="1">
      <alignment horizontal="center" vertical="center"/>
    </xf>
    <xf numFmtId="0" fontId="23" fillId="0" borderId="108" xfId="1" applyFont="1" applyFill="1" applyBorder="1" applyAlignment="1">
      <alignment horizontal="center" vertical="center"/>
    </xf>
    <xf numFmtId="0" fontId="23" fillId="0" borderId="53" xfId="1" applyFont="1" applyFill="1" applyBorder="1" applyAlignment="1">
      <alignment horizontal="center" vertical="center"/>
    </xf>
    <xf numFmtId="0" fontId="23" fillId="0" borderId="114" xfId="1" applyFont="1" applyFill="1" applyBorder="1" applyAlignment="1">
      <alignment horizontal="center" vertical="center"/>
    </xf>
    <xf numFmtId="0" fontId="23" fillId="0" borderId="56" xfId="1" applyFont="1" applyFill="1" applyBorder="1" applyAlignment="1">
      <alignment horizontal="center" vertical="center"/>
    </xf>
    <xf numFmtId="0" fontId="22" fillId="0" borderId="58" xfId="1" applyFont="1" applyFill="1" applyBorder="1" applyAlignment="1">
      <alignment horizontal="center" vertical="center" shrinkToFit="1"/>
    </xf>
    <xf numFmtId="0" fontId="23" fillId="0" borderId="115" xfId="1" applyFont="1" applyFill="1" applyBorder="1" applyAlignment="1">
      <alignment horizontal="center" vertical="center"/>
    </xf>
    <xf numFmtId="0" fontId="25" fillId="0" borderId="116" xfId="1" applyFont="1" applyFill="1" applyBorder="1" applyAlignment="1">
      <alignment horizontal="center" vertical="center"/>
    </xf>
    <xf numFmtId="0" fontId="0" fillId="0" borderId="70" xfId="0" applyFill="1" applyBorder="1">
      <alignment vertical="center"/>
    </xf>
    <xf numFmtId="0" fontId="32" fillId="0" borderId="101" xfId="0" applyFont="1" applyBorder="1">
      <alignment vertical="center"/>
    </xf>
    <xf numFmtId="0" fontId="32" fillId="0" borderId="0" xfId="0" applyFont="1">
      <alignment vertical="center"/>
    </xf>
    <xf numFmtId="0" fontId="30" fillId="0" borderId="60" xfId="0" applyFont="1" applyBorder="1" applyAlignment="1">
      <alignment horizontal="center" vertical="center"/>
    </xf>
    <xf numFmtId="0" fontId="30" fillId="0" borderId="68" xfId="0" applyFont="1" applyBorder="1" applyAlignment="1">
      <alignment horizontal="center" vertical="center"/>
    </xf>
    <xf numFmtId="0" fontId="34" fillId="0" borderId="1" xfId="0" applyFont="1" applyBorder="1">
      <alignment vertical="center"/>
    </xf>
    <xf numFmtId="38" fontId="23" fillId="0" borderId="52" xfId="4" applyFont="1" applyFill="1" applyBorder="1" applyAlignment="1" applyProtection="1">
      <alignment horizontal="center" vertical="center" shrinkToFit="1"/>
    </xf>
    <xf numFmtId="0" fontId="0" fillId="0" borderId="46" xfId="0" applyBorder="1">
      <alignment vertical="center"/>
    </xf>
    <xf numFmtId="0" fontId="0" fillId="0" borderId="74" xfId="0" applyBorder="1">
      <alignment vertical="center"/>
    </xf>
    <xf numFmtId="0" fontId="0" fillId="0" borderId="78" xfId="0" applyBorder="1">
      <alignment vertical="center"/>
    </xf>
    <xf numFmtId="0" fontId="30" fillId="0" borderId="68" xfId="0" applyFont="1" applyFill="1" applyBorder="1" applyAlignment="1">
      <alignment horizontal="center" vertical="center"/>
    </xf>
    <xf numFmtId="0" fontId="30" fillId="0" borderId="9" xfId="0" applyFont="1" applyFill="1" applyBorder="1" applyAlignment="1">
      <alignment horizontal="center" vertical="center"/>
    </xf>
    <xf numFmtId="0" fontId="18" fillId="0" borderId="105" xfId="0" applyFont="1" applyFill="1" applyBorder="1" applyAlignment="1">
      <alignment horizontal="center" vertical="center"/>
    </xf>
    <xf numFmtId="0" fontId="20" fillId="0" borderId="79" xfId="0" applyFont="1" applyFill="1" applyBorder="1" applyAlignment="1">
      <alignment horizontal="center" vertical="center"/>
    </xf>
    <xf numFmtId="0" fontId="20" fillId="0" borderId="80" xfId="0" applyFont="1" applyFill="1" applyBorder="1" applyAlignment="1">
      <alignment horizontal="center" vertical="center"/>
    </xf>
    <xf numFmtId="0" fontId="18" fillId="0" borderId="95" xfId="0" applyFont="1" applyFill="1" applyBorder="1" applyAlignment="1">
      <alignment horizontal="center" vertical="center"/>
    </xf>
    <xf numFmtId="0" fontId="30" fillId="0" borderId="60" xfId="0" applyFont="1" applyFill="1" applyBorder="1" applyAlignment="1">
      <alignment horizontal="center" vertical="center"/>
    </xf>
    <xf numFmtId="0" fontId="30" fillId="0" borderId="30" xfId="0" applyFont="1" applyFill="1" applyBorder="1" applyAlignment="1">
      <alignment horizontal="center" vertical="center"/>
    </xf>
    <xf numFmtId="0" fontId="18" fillId="0" borderId="104"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82" xfId="0" applyFont="1" applyFill="1" applyBorder="1" applyAlignment="1">
      <alignment horizontal="center" vertical="center"/>
    </xf>
    <xf numFmtId="0" fontId="18" fillId="0" borderId="100" xfId="0" applyFont="1" applyFill="1" applyBorder="1" applyAlignment="1">
      <alignment horizontal="center" vertical="center"/>
    </xf>
    <xf numFmtId="0" fontId="30" fillId="0" borderId="90" xfId="0" applyFont="1" applyFill="1" applyBorder="1" applyAlignment="1">
      <alignment horizontal="center" vertical="center"/>
    </xf>
    <xf numFmtId="0" fontId="30" fillId="0" borderId="89" xfId="0" applyFont="1" applyFill="1" applyBorder="1" applyAlignment="1">
      <alignment horizontal="center" vertical="center"/>
    </xf>
    <xf numFmtId="0" fontId="18" fillId="0" borderId="3" xfId="0" applyFont="1" applyFill="1" applyBorder="1" applyAlignment="1">
      <alignment horizontal="center" vertical="center"/>
    </xf>
    <xf numFmtId="0" fontId="20" fillId="0" borderId="91" xfId="0" applyFont="1" applyFill="1" applyBorder="1" applyAlignment="1">
      <alignment horizontal="center" vertical="center"/>
    </xf>
    <xf numFmtId="0" fontId="20" fillId="0" borderId="92" xfId="0" applyFont="1" applyFill="1" applyBorder="1" applyAlignment="1">
      <alignment horizontal="center" vertical="center"/>
    </xf>
    <xf numFmtId="0" fontId="18" fillId="0" borderId="4" xfId="0" applyFont="1" applyFill="1" applyBorder="1" applyAlignment="1">
      <alignment horizontal="center" vertical="center"/>
    </xf>
    <xf numFmtId="0" fontId="20" fillId="0" borderId="89" xfId="0" applyFont="1" applyFill="1" applyBorder="1" applyAlignment="1">
      <alignment horizontal="right" vertical="center"/>
    </xf>
    <xf numFmtId="0" fontId="20" fillId="0" borderId="93" xfId="0" applyFont="1" applyFill="1" applyBorder="1">
      <alignment vertical="center"/>
    </xf>
    <xf numFmtId="0" fontId="20" fillId="0" borderId="94" xfId="0" applyFont="1" applyFill="1" applyBorder="1" applyAlignment="1">
      <alignment horizontal="right" vertical="center"/>
    </xf>
    <xf numFmtId="0" fontId="20" fillId="0" borderId="4" xfId="0" applyFont="1" applyFill="1" applyBorder="1">
      <alignment vertical="center"/>
    </xf>
    <xf numFmtId="0" fontId="0" fillId="0" borderId="68" xfId="0" applyBorder="1" applyAlignment="1">
      <alignment horizontal="center" vertical="center"/>
    </xf>
    <xf numFmtId="0" fontId="0" fillId="0" borderId="7"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70" xfId="0" applyFill="1" applyBorder="1" applyAlignment="1">
      <alignment horizontal="center" vertical="center"/>
    </xf>
    <xf numFmtId="0" fontId="0" fillId="0" borderId="0" xfId="0" applyFill="1" applyBorder="1" applyAlignment="1">
      <alignment horizontal="center" vertical="center"/>
    </xf>
    <xf numFmtId="0" fontId="0" fillId="5" borderId="69" xfId="0" applyFill="1" applyBorder="1" applyAlignment="1">
      <alignment horizontal="center" vertical="center"/>
    </xf>
    <xf numFmtId="0" fontId="0" fillId="5" borderId="70" xfId="0" applyFill="1" applyBorder="1" applyAlignment="1">
      <alignment horizontal="center" vertical="center"/>
    </xf>
    <xf numFmtId="0" fontId="0" fillId="5" borderId="0"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2" borderId="0" xfId="0" applyFill="1" applyAlignment="1">
      <alignment horizontal="center" vertical="center"/>
    </xf>
    <xf numFmtId="0" fontId="30" fillId="0" borderId="63" xfId="0" applyFont="1" applyBorder="1" applyAlignment="1">
      <alignment horizontal="center" vertical="center"/>
    </xf>
    <xf numFmtId="0" fontId="30" fillId="0" borderId="35" xfId="0" applyFont="1" applyBorder="1" applyAlignment="1">
      <alignment horizontal="center" vertical="center"/>
    </xf>
    <xf numFmtId="0" fontId="18" fillId="0" borderId="130" xfId="0" applyFont="1" applyBorder="1" applyAlignment="1">
      <alignment horizontal="center" vertical="center"/>
    </xf>
    <xf numFmtId="0" fontId="18" fillId="0" borderId="132" xfId="0" applyFont="1" applyBorder="1" applyAlignment="1">
      <alignment horizontal="center" vertical="center"/>
    </xf>
    <xf numFmtId="38" fontId="21" fillId="0" borderId="0" xfId="5" applyFont="1" applyAlignment="1">
      <alignment horizontal="center" vertical="center"/>
    </xf>
    <xf numFmtId="38" fontId="20" fillId="0" borderId="0" xfId="5" applyFont="1">
      <alignment vertical="center"/>
    </xf>
    <xf numFmtId="176" fontId="20" fillId="0" borderId="0" xfId="5" applyNumberFormat="1" applyFont="1">
      <alignment vertical="center"/>
    </xf>
    <xf numFmtId="40" fontId="20" fillId="0" borderId="0" xfId="5" applyNumberFormat="1" applyFont="1" applyAlignment="1">
      <alignment horizontal="center" vertical="center"/>
    </xf>
    <xf numFmtId="38" fontId="20" fillId="0" borderId="0" xfId="5" applyFont="1" applyAlignment="1">
      <alignment horizontal="center" vertical="center"/>
    </xf>
    <xf numFmtId="0" fontId="20" fillId="0" borderId="135" xfId="0" applyFont="1" applyBorder="1" applyAlignment="1">
      <alignment horizontal="center" vertical="center"/>
    </xf>
    <xf numFmtId="0" fontId="20" fillId="0" borderId="136" xfId="0" applyFont="1" applyBorder="1" applyAlignment="1">
      <alignment horizontal="center" vertical="center"/>
    </xf>
    <xf numFmtId="0" fontId="20" fillId="0" borderId="137" xfId="0" applyFont="1" applyBorder="1" applyAlignment="1">
      <alignment horizontal="center" vertical="center"/>
    </xf>
    <xf numFmtId="0" fontId="20" fillId="0" borderId="136" xfId="0" applyFont="1" applyFill="1" applyBorder="1" applyAlignment="1">
      <alignment horizontal="center" vertical="center"/>
    </xf>
    <xf numFmtId="0" fontId="20" fillId="0" borderId="135" xfId="0" applyFont="1" applyFill="1" applyBorder="1" applyAlignment="1">
      <alignment horizontal="center" vertical="center"/>
    </xf>
    <xf numFmtId="0" fontId="20" fillId="0" borderId="134" xfId="0" applyFont="1" applyFill="1" applyBorder="1" applyAlignment="1">
      <alignment horizontal="center" vertical="center"/>
    </xf>
    <xf numFmtId="0" fontId="0" fillId="0" borderId="6" xfId="1" applyFont="1" applyFill="1" applyBorder="1" applyAlignment="1">
      <alignment horizontal="center" vertical="center"/>
    </xf>
    <xf numFmtId="0" fontId="18" fillId="0" borderId="57" xfId="1" applyFont="1" applyFill="1" applyBorder="1" applyAlignment="1">
      <alignment horizontal="center" vertical="center"/>
    </xf>
    <xf numFmtId="0" fontId="26" fillId="0" borderId="59" xfId="1" applyFont="1" applyFill="1" applyBorder="1" applyAlignment="1">
      <alignment horizontal="center" vertical="center"/>
    </xf>
    <xf numFmtId="0" fontId="26" fillId="0" borderId="62"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0" xfId="3" applyFont="1" applyFill="1" applyBorder="1" applyAlignment="1">
      <alignment horizontal="center" vertical="center"/>
    </xf>
    <xf numFmtId="0" fontId="18" fillId="0" borderId="121" xfId="1" applyFont="1" applyFill="1" applyBorder="1" applyAlignment="1">
      <alignment vertical="center"/>
    </xf>
    <xf numFmtId="0" fontId="33" fillId="0" borderId="144" xfId="1" applyFont="1" applyFill="1" applyBorder="1" applyAlignment="1">
      <alignment horizontal="center" vertical="center"/>
    </xf>
    <xf numFmtId="0" fontId="33" fillId="0" borderId="145" xfId="1" applyFont="1" applyFill="1" applyBorder="1" applyAlignment="1">
      <alignment horizontal="center" vertical="center"/>
    </xf>
    <xf numFmtId="0" fontId="22" fillId="0" borderId="147" xfId="1" applyFont="1" applyFill="1" applyBorder="1" applyAlignment="1">
      <alignment horizontal="center" vertical="center" shrinkToFit="1"/>
    </xf>
    <xf numFmtId="0" fontId="27" fillId="0" borderId="55" xfId="1" applyFont="1" applyFill="1" applyBorder="1" applyAlignment="1">
      <alignment horizontal="center" vertical="center"/>
    </xf>
    <xf numFmtId="0" fontId="23" fillId="4" borderId="44" xfId="1" applyFont="1" applyFill="1" applyBorder="1" applyAlignment="1">
      <alignment horizontal="center" vertical="center"/>
    </xf>
    <xf numFmtId="0" fontId="23" fillId="4" borderId="45" xfId="1" applyFont="1" applyFill="1" applyBorder="1" applyAlignment="1">
      <alignment horizontal="center" vertical="center"/>
    </xf>
    <xf numFmtId="0" fontId="23" fillId="4" borderId="43" xfId="1" applyFont="1" applyFill="1" applyBorder="1" applyAlignment="1">
      <alignment horizontal="center" vertical="center"/>
    </xf>
    <xf numFmtId="0" fontId="23" fillId="4" borderId="17" xfId="1" applyFont="1" applyFill="1" applyBorder="1" applyAlignment="1">
      <alignment horizontal="center" vertical="center"/>
    </xf>
    <xf numFmtId="0" fontId="23" fillId="4" borderId="49" xfId="1" applyFont="1" applyFill="1" applyBorder="1" applyAlignment="1">
      <alignment horizontal="center" vertical="center"/>
    </xf>
    <xf numFmtId="0" fontId="23" fillId="4" borderId="54" xfId="1" applyFont="1" applyFill="1" applyBorder="1" applyAlignment="1">
      <alignment horizontal="center" vertical="center"/>
    </xf>
    <xf numFmtId="0" fontId="23" fillId="4" borderId="108" xfId="1" applyFont="1" applyFill="1" applyBorder="1" applyAlignment="1">
      <alignment horizontal="center" vertical="center"/>
    </xf>
    <xf numFmtId="0" fontId="23" fillId="4" borderId="53" xfId="1" applyFont="1" applyFill="1" applyBorder="1" applyAlignment="1">
      <alignment horizontal="center" vertical="center"/>
    </xf>
    <xf numFmtId="0" fontId="23" fillId="0" borderId="0" xfId="3" applyFont="1" applyFill="1" applyBorder="1" applyAlignment="1">
      <alignment vertical="center"/>
    </xf>
    <xf numFmtId="0" fontId="33" fillId="0" borderId="0" xfId="1" applyFont="1" applyFill="1" applyBorder="1" applyAlignment="1">
      <alignment vertical="center"/>
    </xf>
    <xf numFmtId="0" fontId="34" fillId="0" borderId="142" xfId="1" applyFont="1" applyFill="1" applyBorder="1" applyAlignment="1">
      <alignment horizontal="center" vertical="center"/>
    </xf>
    <xf numFmtId="0" fontId="22" fillId="3" borderId="19" xfId="3" applyFont="1" applyFill="1" applyBorder="1" applyAlignment="1">
      <alignment horizontal="center" vertical="center"/>
    </xf>
    <xf numFmtId="0" fontId="22" fillId="3" borderId="0" xfId="3" applyFont="1" applyFill="1" applyBorder="1" applyAlignment="1">
      <alignment horizontal="center" vertical="center"/>
    </xf>
    <xf numFmtId="0" fontId="23" fillId="0" borderId="7" xfId="3" applyFont="1" applyFill="1" applyBorder="1" applyAlignment="1">
      <alignment horizontal="center" vertical="center" shrinkToFit="1"/>
    </xf>
    <xf numFmtId="0" fontId="23" fillId="0" borderId="82" xfId="1" applyFont="1" applyFill="1" applyBorder="1" applyAlignment="1">
      <alignment horizontal="center" vertical="center"/>
    </xf>
    <xf numFmtId="0" fontId="23" fillId="0" borderId="135" xfId="1" applyFont="1" applyFill="1" applyBorder="1" applyAlignment="1">
      <alignment horizontal="center" vertical="center"/>
    </xf>
    <xf numFmtId="0" fontId="23" fillId="4" borderId="135" xfId="1" applyFont="1" applyFill="1" applyBorder="1" applyAlignment="1">
      <alignment horizontal="center" vertical="center"/>
    </xf>
    <xf numFmtId="0" fontId="23" fillId="4" borderId="81" xfId="1" applyFont="1" applyFill="1" applyBorder="1" applyAlignment="1">
      <alignment horizontal="center" vertical="center"/>
    </xf>
    <xf numFmtId="0" fontId="23" fillId="0" borderId="81" xfId="1" applyFont="1" applyFill="1" applyBorder="1" applyAlignment="1">
      <alignment horizontal="center" vertical="center"/>
    </xf>
    <xf numFmtId="0" fontId="23" fillId="4" borderId="151" xfId="1" applyFont="1" applyFill="1" applyBorder="1" applyAlignment="1">
      <alignment horizontal="center" vertical="center"/>
    </xf>
    <xf numFmtId="0" fontId="23" fillId="4" borderId="152" xfId="1" applyFont="1" applyFill="1" applyBorder="1" applyAlignment="1">
      <alignment horizontal="center" vertical="center"/>
    </xf>
    <xf numFmtId="0" fontId="23" fillId="0" borderId="152" xfId="1" applyFont="1" applyFill="1" applyBorder="1" applyAlignment="1">
      <alignment horizontal="center" vertical="center"/>
    </xf>
    <xf numFmtId="0" fontId="23" fillId="0" borderId="153" xfId="1" applyFont="1" applyFill="1" applyBorder="1" applyAlignment="1">
      <alignment horizontal="center" vertical="center"/>
    </xf>
    <xf numFmtId="0" fontId="28" fillId="0" borderId="46" xfId="3" applyFont="1" applyFill="1" applyBorder="1" applyAlignment="1">
      <alignment horizontal="center" vertical="center" wrapText="1" shrinkToFit="1"/>
    </xf>
    <xf numFmtId="38" fontId="22" fillId="3" borderId="40" xfId="3" applyNumberFormat="1" applyFont="1" applyFill="1" applyBorder="1" applyAlignment="1">
      <alignment horizontal="center" vertical="center"/>
    </xf>
    <xf numFmtId="0" fontId="20" fillId="0" borderId="0" xfId="0" applyFont="1" applyFill="1" applyAlignment="1">
      <alignment horizontal="center" vertical="center"/>
    </xf>
    <xf numFmtId="0" fontId="23" fillId="6" borderId="151" xfId="1" applyFont="1" applyFill="1" applyBorder="1" applyAlignment="1">
      <alignment horizontal="center" vertical="center"/>
    </xf>
    <xf numFmtId="0" fontId="23" fillId="6" borderId="152" xfId="1" applyFont="1" applyFill="1" applyBorder="1" applyAlignment="1">
      <alignment horizontal="center" vertical="center"/>
    </xf>
    <xf numFmtId="0" fontId="23" fillId="6" borderId="82" xfId="1" applyFont="1" applyFill="1" applyBorder="1" applyAlignment="1">
      <alignment horizontal="center" vertical="center"/>
    </xf>
    <xf numFmtId="0" fontId="23" fillId="6" borderId="135" xfId="1" applyFont="1" applyFill="1" applyBorder="1" applyAlignment="1">
      <alignment horizontal="center" vertical="center"/>
    </xf>
    <xf numFmtId="38" fontId="23" fillId="0" borderId="14" xfId="4" applyFont="1" applyFill="1" applyBorder="1" applyAlignment="1" applyProtection="1">
      <alignment horizontal="center" vertical="center"/>
    </xf>
    <xf numFmtId="38" fontId="23" fillId="0" borderId="21" xfId="4" applyFont="1" applyFill="1" applyBorder="1" applyAlignment="1" applyProtection="1">
      <alignment horizontal="center" vertical="center"/>
    </xf>
    <xf numFmtId="38" fontId="23" fillId="0" borderId="33" xfId="4" applyFont="1" applyFill="1" applyBorder="1" applyAlignment="1" applyProtection="1">
      <alignment horizontal="center" vertical="center"/>
    </xf>
    <xf numFmtId="0" fontId="27" fillId="0" borderId="0" xfId="1" applyFont="1" applyFill="1" applyBorder="1" applyAlignment="1">
      <alignment horizontal="center" vertical="center"/>
    </xf>
    <xf numFmtId="0" fontId="27" fillId="0" borderId="118" xfId="1" applyFont="1" applyFill="1" applyBorder="1" applyAlignment="1">
      <alignment horizontal="center" vertical="center"/>
    </xf>
    <xf numFmtId="0" fontId="23" fillId="0" borderId="36" xfId="3" applyFont="1" applyFill="1" applyBorder="1" applyAlignment="1">
      <alignment horizontal="center" vertical="center"/>
    </xf>
    <xf numFmtId="0" fontId="28" fillId="0" borderId="162" xfId="1" applyFont="1" applyFill="1" applyBorder="1" applyAlignment="1">
      <alignment horizontal="center" vertical="center" wrapText="1" shrinkToFit="1"/>
    </xf>
    <xf numFmtId="0" fontId="27" fillId="0" borderId="162" xfId="1" applyFont="1" applyFill="1" applyBorder="1" applyAlignment="1">
      <alignment horizontal="center" vertical="center"/>
    </xf>
    <xf numFmtId="0" fontId="23" fillId="0" borderId="74" xfId="3" applyFont="1" applyFill="1" applyBorder="1" applyAlignment="1">
      <alignment horizontal="center" vertical="center" shrinkToFit="1"/>
    </xf>
    <xf numFmtId="0" fontId="28" fillId="0" borderId="128" xfId="1" applyFont="1" applyFill="1" applyBorder="1" applyAlignment="1">
      <alignment horizontal="center" vertical="center" wrapText="1" shrinkToFit="1"/>
    </xf>
    <xf numFmtId="0" fontId="23" fillId="6" borderId="16" xfId="1" applyFont="1" applyFill="1" applyBorder="1" applyAlignment="1">
      <alignment horizontal="center" vertical="center"/>
    </xf>
    <xf numFmtId="0" fontId="23" fillId="6" borderId="17" xfId="1" applyFont="1" applyFill="1" applyBorder="1" applyAlignment="1">
      <alignment horizontal="center" vertical="center"/>
    </xf>
    <xf numFmtId="0" fontId="23" fillId="6" borderId="49" xfId="1" applyFont="1" applyFill="1" applyBorder="1" applyAlignment="1">
      <alignment horizontal="center" vertical="center"/>
    </xf>
    <xf numFmtId="0" fontId="23" fillId="6" borderId="23" xfId="1" applyFont="1" applyFill="1" applyBorder="1" applyAlignment="1">
      <alignment horizontal="center" vertical="center"/>
    </xf>
    <xf numFmtId="0" fontId="23" fillId="6" borderId="24" xfId="1" applyFont="1" applyFill="1" applyBorder="1" applyAlignment="1">
      <alignment horizontal="center" vertical="center"/>
    </xf>
    <xf numFmtId="0" fontId="23" fillId="6" borderId="159" xfId="1" applyFont="1" applyFill="1" applyBorder="1" applyAlignment="1">
      <alignment horizontal="center" vertical="center"/>
    </xf>
    <xf numFmtId="0" fontId="23" fillId="6" borderId="28" xfId="1" applyFont="1" applyFill="1" applyBorder="1" applyAlignment="1">
      <alignment horizontal="center" vertical="center"/>
    </xf>
    <xf numFmtId="0" fontId="23" fillId="6" borderId="29" xfId="1" applyFont="1" applyFill="1" applyBorder="1" applyAlignment="1">
      <alignment horizontal="center" vertical="center"/>
    </xf>
    <xf numFmtId="0" fontId="23" fillId="6" borderId="160" xfId="1" applyFont="1" applyFill="1" applyBorder="1" applyAlignment="1">
      <alignment horizontal="center" vertical="center"/>
    </xf>
    <xf numFmtId="0" fontId="23" fillId="6" borderId="31" xfId="1" applyFont="1" applyFill="1" applyBorder="1" applyAlignment="1">
      <alignment horizontal="center" vertical="center"/>
    </xf>
    <xf numFmtId="0" fontId="23" fillId="6" borderId="32" xfId="1" applyFont="1" applyFill="1" applyBorder="1" applyAlignment="1">
      <alignment horizontal="center" vertical="center"/>
    </xf>
    <xf numFmtId="0" fontId="23" fillId="6" borderId="161" xfId="1" applyFont="1" applyFill="1" applyBorder="1" applyAlignment="1">
      <alignment horizontal="center" vertical="center"/>
    </xf>
    <xf numFmtId="0" fontId="23" fillId="6" borderId="70" xfId="3" applyFont="1" applyFill="1" applyBorder="1" applyAlignment="1">
      <alignment horizontal="center" vertical="center" shrinkToFit="1"/>
    </xf>
    <xf numFmtId="0" fontId="24" fillId="6" borderId="164" xfId="1" applyFont="1" applyFill="1" applyBorder="1" applyAlignment="1">
      <alignment horizontal="center" vertical="center" shrinkToFit="1"/>
    </xf>
    <xf numFmtId="0" fontId="24" fillId="6" borderId="165" xfId="1" applyFont="1" applyFill="1" applyBorder="1" applyAlignment="1">
      <alignment horizontal="center" vertical="center" shrinkToFit="1"/>
    </xf>
    <xf numFmtId="38" fontId="24" fillId="6" borderId="165" xfId="1" applyNumberFormat="1" applyFont="1" applyFill="1" applyBorder="1" applyAlignment="1">
      <alignment horizontal="center" vertical="center" shrinkToFit="1"/>
    </xf>
    <xf numFmtId="38" fontId="24" fillId="6" borderId="166" xfId="1" applyNumberFormat="1" applyFont="1" applyFill="1" applyBorder="1" applyAlignment="1">
      <alignment horizontal="center" vertical="center" shrinkToFit="1"/>
    </xf>
    <xf numFmtId="38" fontId="23" fillId="6" borderId="15" xfId="4" applyFont="1" applyFill="1" applyBorder="1" applyAlignment="1" applyProtection="1">
      <alignment horizontal="center" vertical="center"/>
    </xf>
    <xf numFmtId="38" fontId="23" fillId="6" borderId="22" xfId="4" applyFont="1" applyFill="1" applyBorder="1" applyAlignment="1" applyProtection="1">
      <alignment horizontal="center" vertical="center"/>
    </xf>
    <xf numFmtId="38" fontId="23" fillId="6" borderId="27" xfId="4" applyFont="1" applyFill="1" applyBorder="1" applyAlignment="1" applyProtection="1">
      <alignment horizontal="center" vertical="center"/>
    </xf>
    <xf numFmtId="38" fontId="23" fillId="6" borderId="22" xfId="4" applyFont="1" applyFill="1" applyBorder="1" applyAlignment="1" applyProtection="1">
      <alignment horizontal="center" vertical="center" shrinkToFit="1"/>
    </xf>
    <xf numFmtId="38" fontId="23" fillId="6" borderId="167" xfId="4" applyFont="1" applyFill="1" applyBorder="1" applyAlignment="1" applyProtection="1">
      <alignment horizontal="center" vertical="center"/>
    </xf>
    <xf numFmtId="0" fontId="23" fillId="6" borderId="168" xfId="1" applyFont="1" applyFill="1" applyBorder="1" applyAlignment="1">
      <alignment horizontal="center" vertical="center"/>
    </xf>
    <xf numFmtId="0" fontId="23" fillId="6" borderId="169" xfId="1" applyFont="1" applyFill="1" applyBorder="1" applyAlignment="1">
      <alignment horizontal="center" vertical="center"/>
    </xf>
    <xf numFmtId="0" fontId="23" fillId="6" borderId="170" xfId="1" applyFont="1" applyFill="1" applyBorder="1" applyAlignment="1">
      <alignment horizontal="center" vertical="center"/>
    </xf>
    <xf numFmtId="0" fontId="23" fillId="6" borderId="173" xfId="1" applyFont="1" applyFill="1" applyBorder="1" applyAlignment="1">
      <alignment horizontal="center" vertical="center"/>
    </xf>
    <xf numFmtId="0" fontId="23" fillId="6" borderId="174" xfId="1" applyFont="1" applyFill="1" applyBorder="1" applyAlignment="1">
      <alignment horizontal="center" vertical="center"/>
    </xf>
    <xf numFmtId="40" fontId="23" fillId="0" borderId="14" xfId="4" applyNumberFormat="1" applyFont="1" applyFill="1" applyBorder="1" applyAlignment="1" applyProtection="1">
      <alignment horizontal="center" vertical="center"/>
    </xf>
    <xf numFmtId="40" fontId="23" fillId="0" borderId="64" xfId="1" applyNumberFormat="1" applyFont="1" applyFill="1" applyBorder="1" applyAlignment="1">
      <alignment horizontal="center" vertical="center"/>
    </xf>
    <xf numFmtId="40" fontId="23" fillId="0" borderId="21" xfId="4" applyNumberFormat="1" applyFont="1" applyFill="1" applyBorder="1" applyAlignment="1" applyProtection="1">
      <alignment horizontal="center" vertical="center"/>
    </xf>
    <xf numFmtId="40" fontId="23" fillId="0" borderId="65" xfId="1" applyNumberFormat="1" applyFont="1" applyFill="1" applyBorder="1" applyAlignment="1">
      <alignment horizontal="center" vertical="center"/>
    </xf>
    <xf numFmtId="40" fontId="23" fillId="0" borderId="33" xfId="4" applyNumberFormat="1" applyFont="1" applyFill="1" applyBorder="1" applyAlignment="1" applyProtection="1">
      <alignment horizontal="center" vertical="center"/>
    </xf>
    <xf numFmtId="40" fontId="23" fillId="0" borderId="66" xfId="1" applyNumberFormat="1" applyFont="1" applyFill="1" applyBorder="1" applyAlignment="1">
      <alignment horizontal="center" vertical="center"/>
    </xf>
    <xf numFmtId="40" fontId="23" fillId="0" borderId="21" xfId="4" applyNumberFormat="1" applyFont="1" applyFill="1" applyBorder="1" applyAlignment="1" applyProtection="1">
      <alignment horizontal="center" vertical="center" shrinkToFit="1"/>
    </xf>
    <xf numFmtId="40" fontId="23" fillId="0" borderId="67" xfId="1" applyNumberFormat="1" applyFont="1" applyFill="1" applyBorder="1" applyAlignment="1">
      <alignment horizontal="center" vertical="center"/>
    </xf>
    <xf numFmtId="40" fontId="23" fillId="0" borderId="36" xfId="4" applyNumberFormat="1" applyFont="1" applyFill="1" applyBorder="1" applyAlignment="1" applyProtection="1">
      <alignment horizontal="center" vertical="center"/>
    </xf>
    <xf numFmtId="40" fontId="23" fillId="0" borderId="163" xfId="1" applyNumberFormat="1" applyFont="1" applyFill="1" applyBorder="1" applyAlignment="1">
      <alignment horizontal="center" vertical="center"/>
    </xf>
    <xf numFmtId="0" fontId="20" fillId="0" borderId="0" xfId="1" applyFont="1" applyFill="1" applyBorder="1" applyAlignment="1">
      <alignment vertical="center"/>
    </xf>
    <xf numFmtId="0" fontId="23" fillId="0" borderId="0" xfId="3" applyFont="1" applyFill="1" applyBorder="1" applyAlignment="1">
      <alignment horizontal="center" vertical="center" shrinkToFit="1"/>
    </xf>
    <xf numFmtId="0" fontId="23" fillId="6" borderId="72" xfId="1" applyFont="1" applyFill="1" applyBorder="1" applyAlignment="1">
      <alignment horizontal="center" vertical="center"/>
    </xf>
    <xf numFmtId="0" fontId="23" fillId="6" borderId="44" xfId="1" applyFont="1" applyFill="1" applyBorder="1" applyAlignment="1">
      <alignment horizontal="center" vertical="center"/>
    </xf>
    <xf numFmtId="0" fontId="23" fillId="6" borderId="45" xfId="1" applyFont="1" applyFill="1" applyBorder="1" applyAlignment="1">
      <alignment horizontal="center" vertical="center"/>
    </xf>
    <xf numFmtId="0" fontId="23" fillId="6" borderId="43" xfId="1" applyFont="1" applyFill="1" applyBorder="1" applyAlignment="1">
      <alignment horizontal="center" vertical="center"/>
    </xf>
    <xf numFmtId="0" fontId="23" fillId="6" borderId="106" xfId="1" applyFont="1" applyFill="1" applyBorder="1" applyAlignment="1">
      <alignment horizontal="center" vertical="center"/>
    </xf>
    <xf numFmtId="0" fontId="23" fillId="6" borderId="107" xfId="1" applyFont="1" applyFill="1" applyBorder="1" applyAlignment="1">
      <alignment horizontal="center" vertical="center"/>
    </xf>
    <xf numFmtId="0" fontId="23" fillId="6" borderId="54" xfId="1" applyFont="1" applyFill="1" applyBorder="1" applyAlignment="1">
      <alignment horizontal="center" vertical="center"/>
    </xf>
    <xf numFmtId="0" fontId="23" fillId="6" borderId="108" xfId="1" applyFont="1" applyFill="1" applyBorder="1" applyAlignment="1">
      <alignment horizontal="center" vertical="center"/>
    </xf>
    <xf numFmtId="0" fontId="23" fillId="6" borderId="53" xfId="1" applyFont="1" applyFill="1" applyBorder="1" applyAlignment="1">
      <alignment horizontal="center" vertical="center"/>
    </xf>
    <xf numFmtId="0" fontId="23" fillId="6" borderId="11" xfId="3" applyFont="1" applyFill="1" applyBorder="1" applyAlignment="1">
      <alignment horizontal="center" vertical="center" shrinkToFit="1"/>
    </xf>
    <xf numFmtId="0" fontId="23" fillId="6" borderId="164" xfId="1" applyFont="1" applyFill="1" applyBorder="1" applyAlignment="1">
      <alignment horizontal="center" vertical="center"/>
    </xf>
    <xf numFmtId="0" fontId="23" fillId="6" borderId="165" xfId="1" applyFont="1" applyFill="1" applyBorder="1" applyAlignment="1">
      <alignment horizontal="center" vertical="center"/>
    </xf>
    <xf numFmtId="0" fontId="23" fillId="6" borderId="166" xfId="1" applyFont="1" applyFill="1" applyBorder="1" applyAlignment="1">
      <alignment horizontal="center" vertical="center"/>
    </xf>
    <xf numFmtId="0" fontId="23" fillId="6" borderId="178" xfId="1" applyFont="1" applyFill="1" applyBorder="1" applyAlignment="1">
      <alignment horizontal="center" vertical="center"/>
    </xf>
    <xf numFmtId="0" fontId="23" fillId="6" borderId="179" xfId="3" applyFont="1" applyFill="1" applyBorder="1" applyAlignment="1">
      <alignment horizontal="center" vertical="center"/>
    </xf>
    <xf numFmtId="0" fontId="23" fillId="6" borderId="180" xfId="3" applyFont="1" applyFill="1" applyBorder="1" applyAlignment="1">
      <alignment horizontal="center" vertical="center"/>
    </xf>
    <xf numFmtId="0" fontId="23" fillId="6" borderId="117" xfId="3" applyFont="1" applyFill="1" applyBorder="1" applyAlignment="1">
      <alignment horizontal="center" vertical="center" shrinkToFit="1"/>
    </xf>
    <xf numFmtId="0" fontId="22" fillId="6" borderId="179" xfId="3" applyFont="1" applyFill="1" applyBorder="1" applyAlignment="1">
      <alignment horizontal="center" vertical="center"/>
    </xf>
    <xf numFmtId="0" fontId="22" fillId="6" borderId="181" xfId="3" applyFont="1" applyFill="1" applyBorder="1" applyAlignment="1">
      <alignment horizontal="center" vertical="center"/>
    </xf>
    <xf numFmtId="0" fontId="23" fillId="6" borderId="182" xfId="1" applyFont="1" applyFill="1" applyBorder="1" applyAlignment="1">
      <alignment horizontal="center" vertical="center"/>
    </xf>
    <xf numFmtId="0" fontId="23" fillId="6" borderId="183" xfId="1" applyFont="1" applyFill="1" applyBorder="1" applyAlignment="1">
      <alignment horizontal="center" vertical="center"/>
    </xf>
    <xf numFmtId="0" fontId="23" fillId="6" borderId="184" xfId="1" applyFont="1" applyFill="1" applyBorder="1" applyAlignment="1">
      <alignment horizontal="center" vertical="center"/>
    </xf>
    <xf numFmtId="0" fontId="23" fillId="6" borderId="185" xfId="1" applyFont="1" applyFill="1" applyBorder="1" applyAlignment="1">
      <alignment horizontal="center" vertical="center"/>
    </xf>
    <xf numFmtId="38" fontId="22" fillId="0" borderId="14" xfId="3" applyNumberFormat="1" applyFont="1" applyFill="1" applyBorder="1" applyAlignment="1">
      <alignment vertical="center"/>
    </xf>
    <xf numFmtId="0" fontId="10" fillId="0" borderId="0" xfId="1" applyFont="1" applyFill="1" applyBorder="1" applyAlignment="1">
      <alignment vertical="center"/>
    </xf>
    <xf numFmtId="0" fontId="18" fillId="0" borderId="0" xfId="1" applyFont="1" applyFill="1" applyBorder="1" applyAlignment="1">
      <alignment vertical="center"/>
    </xf>
    <xf numFmtId="0" fontId="34" fillId="0" borderId="0" xfId="1" applyFont="1" applyFill="1" applyBorder="1" applyAlignment="1">
      <alignment horizontal="center" vertical="center"/>
    </xf>
    <xf numFmtId="0" fontId="33" fillId="0" borderId="0" xfId="1" applyFont="1" applyFill="1" applyBorder="1" applyAlignment="1">
      <alignment horizontal="center" vertical="center"/>
    </xf>
    <xf numFmtId="0" fontId="23" fillId="6" borderId="46" xfId="3" applyFont="1" applyFill="1" applyBorder="1" applyAlignment="1">
      <alignment horizontal="center" vertical="center"/>
    </xf>
    <xf numFmtId="0" fontId="23" fillId="6" borderId="6" xfId="3" applyFont="1" applyFill="1" applyBorder="1" applyAlignment="1">
      <alignment horizontal="center" vertical="center" shrinkToFit="1"/>
    </xf>
    <xf numFmtId="0" fontId="10" fillId="0" borderId="0" xfId="0" applyFont="1">
      <alignment vertical="center"/>
    </xf>
    <xf numFmtId="0" fontId="36" fillId="0" borderId="0" xfId="1" applyFont="1" applyFill="1" applyAlignment="1">
      <alignment vertical="center"/>
    </xf>
    <xf numFmtId="38" fontId="23" fillId="6" borderId="167" xfId="4" applyFont="1" applyFill="1" applyBorder="1" applyAlignment="1" applyProtection="1">
      <alignment horizontal="center" vertical="center"/>
    </xf>
    <xf numFmtId="38" fontId="23" fillId="0" borderId="36" xfId="4" applyFont="1" applyFill="1" applyBorder="1" applyAlignment="1" applyProtection="1">
      <alignment horizontal="center" vertical="center"/>
    </xf>
    <xf numFmtId="0" fontId="22" fillId="0" borderId="61" xfId="3" applyFont="1" applyFill="1" applyBorder="1" applyAlignment="1">
      <alignment horizontal="center" vertical="center"/>
    </xf>
    <xf numFmtId="0" fontId="22" fillId="0" borderId="110" xfId="3" applyFont="1" applyFill="1" applyBorder="1" applyAlignment="1">
      <alignment horizontal="center" vertical="center"/>
    </xf>
    <xf numFmtId="0" fontId="22" fillId="0" borderId="36" xfId="3" applyFont="1" applyFill="1" applyBorder="1" applyAlignment="1">
      <alignment horizontal="center" vertical="center"/>
    </xf>
    <xf numFmtId="0" fontId="23" fillId="4" borderId="186" xfId="1" applyFont="1" applyFill="1" applyBorder="1" applyAlignment="1">
      <alignment horizontal="center" vertical="center"/>
    </xf>
    <xf numFmtId="0" fontId="23" fillId="0" borderId="187" xfId="1" applyFont="1" applyFill="1" applyBorder="1" applyAlignment="1">
      <alignment horizontal="center" vertical="center"/>
    </xf>
    <xf numFmtId="0" fontId="23" fillId="0" borderId="189" xfId="1" applyFont="1" applyFill="1" applyBorder="1" applyAlignment="1">
      <alignment horizontal="center" vertical="center"/>
    </xf>
    <xf numFmtId="0" fontId="23" fillId="0" borderId="190" xfId="1" applyFont="1" applyFill="1" applyBorder="1" applyAlignment="1">
      <alignment horizontal="center" vertical="center"/>
    </xf>
    <xf numFmtId="0" fontId="23" fillId="0" borderId="191" xfId="1" applyFont="1" applyFill="1" applyBorder="1" applyAlignment="1">
      <alignment horizontal="center" vertical="center"/>
    </xf>
    <xf numFmtId="0" fontId="23" fillId="0" borderId="192" xfId="1" applyFont="1" applyFill="1" applyBorder="1" applyAlignment="1">
      <alignment horizontal="center" vertical="center"/>
    </xf>
    <xf numFmtId="0" fontId="23" fillId="0" borderId="193" xfId="1" applyFont="1" applyFill="1" applyBorder="1" applyAlignment="1">
      <alignment horizontal="center" vertical="center"/>
    </xf>
    <xf numFmtId="0" fontId="23" fillId="0" borderId="194" xfId="1" applyFont="1" applyFill="1" applyBorder="1" applyAlignment="1">
      <alignment horizontal="center" vertical="center"/>
    </xf>
    <xf numFmtId="0" fontId="23" fillId="0" borderId="188" xfId="1" applyFont="1" applyFill="1" applyBorder="1" applyAlignment="1">
      <alignment horizontal="center" vertical="center"/>
    </xf>
    <xf numFmtId="0" fontId="30" fillId="0" borderId="197" xfId="0" applyFont="1" applyBorder="1" applyAlignment="1">
      <alignment horizontal="center" vertical="center"/>
    </xf>
    <xf numFmtId="0" fontId="30" fillId="0" borderId="198" xfId="0" applyFont="1" applyBorder="1" applyAlignment="1">
      <alignment horizontal="center" vertical="center"/>
    </xf>
    <xf numFmtId="0" fontId="18" fillId="0" borderId="199" xfId="0" applyFont="1" applyBorder="1" applyAlignment="1">
      <alignment horizontal="center" vertical="center"/>
    </xf>
    <xf numFmtId="0" fontId="20" fillId="0" borderId="200" xfId="0" applyFont="1" applyBorder="1" applyAlignment="1">
      <alignment horizontal="center" vertical="center"/>
    </xf>
    <xf numFmtId="0" fontId="20" fillId="0" borderId="201" xfId="0" applyFont="1" applyBorder="1" applyAlignment="1">
      <alignment horizontal="center" vertical="center"/>
    </xf>
    <xf numFmtId="0" fontId="20" fillId="0" borderId="202" xfId="0" applyFont="1" applyBorder="1" applyAlignment="1">
      <alignment horizontal="center" vertical="center"/>
    </xf>
    <xf numFmtId="0" fontId="18" fillId="0" borderId="203" xfId="0" applyFont="1" applyBorder="1" applyAlignment="1">
      <alignment horizontal="center" vertical="center"/>
    </xf>
    <xf numFmtId="0" fontId="20" fillId="0" borderId="206" xfId="0" applyFont="1" applyFill="1" applyBorder="1">
      <alignment vertical="center"/>
    </xf>
    <xf numFmtId="0" fontId="20" fillId="0" borderId="174" xfId="0" applyFont="1" applyFill="1" applyBorder="1" applyAlignment="1">
      <alignment horizontal="right" vertical="center"/>
    </xf>
    <xf numFmtId="0" fontId="20" fillId="0" borderId="100" xfId="0" applyFont="1" applyFill="1" applyBorder="1">
      <alignment vertical="center"/>
    </xf>
    <xf numFmtId="0" fontId="30" fillId="0" borderId="207" xfId="0" applyFont="1" applyBorder="1" applyAlignment="1">
      <alignment horizontal="center" vertical="center"/>
    </xf>
    <xf numFmtId="0" fontId="30" fillId="0" borderId="208" xfId="0" applyFont="1" applyBorder="1" applyAlignment="1">
      <alignment horizontal="center" vertical="center"/>
    </xf>
    <xf numFmtId="0" fontId="18" fillId="0" borderId="209" xfId="0" applyFont="1" applyBorder="1" applyAlignment="1">
      <alignment horizontal="center" vertical="center"/>
    </xf>
    <xf numFmtId="0" fontId="20" fillId="0" borderId="210" xfId="0" applyFont="1" applyBorder="1" applyAlignment="1">
      <alignment horizontal="center" vertical="center"/>
    </xf>
    <xf numFmtId="0" fontId="20" fillId="0" borderId="211" xfId="0" applyFont="1" applyBorder="1" applyAlignment="1">
      <alignment horizontal="center" vertical="center"/>
    </xf>
    <xf numFmtId="0" fontId="20" fillId="0" borderId="47" xfId="0" applyFont="1" applyBorder="1" applyAlignment="1">
      <alignment horizontal="center" vertical="center"/>
    </xf>
    <xf numFmtId="0" fontId="18" fillId="0" borderId="212" xfId="0" applyFont="1" applyBorder="1" applyAlignment="1">
      <alignment horizontal="center" vertical="center"/>
    </xf>
    <xf numFmtId="0" fontId="20" fillId="0" borderId="131" xfId="0" applyFont="1" applyBorder="1" applyAlignment="1">
      <alignment horizontal="center" vertical="center"/>
    </xf>
    <xf numFmtId="0" fontId="20" fillId="0" borderId="50" xfId="0" applyFont="1" applyBorder="1" applyAlignment="1">
      <alignment horizontal="center" vertical="center"/>
    </xf>
    <xf numFmtId="0" fontId="30" fillId="0" borderId="122" xfId="0" applyFont="1" applyBorder="1" applyAlignment="1">
      <alignment horizontal="center" vertical="center"/>
    </xf>
    <xf numFmtId="0" fontId="30" fillId="0" borderId="123" xfId="0" applyFont="1" applyBorder="1" applyAlignment="1">
      <alignment horizontal="center" vertical="center"/>
    </xf>
    <xf numFmtId="0" fontId="18" fillId="0" borderId="124" xfId="0" applyFont="1" applyBorder="1" applyAlignment="1">
      <alignment horizontal="center" vertical="center"/>
    </xf>
    <xf numFmtId="0" fontId="20" fillId="0" borderId="138" xfId="0" applyFont="1" applyBorder="1" applyAlignment="1">
      <alignment horizontal="center" vertical="center"/>
    </xf>
    <xf numFmtId="0" fontId="20" fillId="0" borderId="125" xfId="0" applyFont="1" applyBorder="1" applyAlignment="1">
      <alignment horizontal="center" vertical="center"/>
    </xf>
    <xf numFmtId="0" fontId="20" fillId="0" borderId="126" xfId="0" applyFont="1" applyBorder="1" applyAlignment="1">
      <alignment horizontal="center" vertical="center"/>
    </xf>
    <xf numFmtId="0" fontId="18" fillId="0" borderId="127" xfId="0" applyFont="1" applyBorder="1" applyAlignment="1">
      <alignment horizontal="center" vertical="center"/>
    </xf>
    <xf numFmtId="0" fontId="30" fillId="0" borderId="133" xfId="0" applyFont="1" applyBorder="1" applyAlignment="1">
      <alignment horizontal="center"/>
    </xf>
    <xf numFmtId="0" fontId="2" fillId="0" borderId="0" xfId="1" applyFont="1" applyFill="1" applyAlignment="1">
      <alignment horizontal="center" vertical="center"/>
    </xf>
    <xf numFmtId="0" fontId="0" fillId="0" borderId="0" xfId="1" applyFont="1" applyFill="1" applyAlignment="1">
      <alignment horizontal="center" vertical="center"/>
    </xf>
    <xf numFmtId="0" fontId="20" fillId="0" borderId="30" xfId="0" applyFont="1" applyBorder="1" applyAlignment="1">
      <alignment horizontal="center" vertical="center"/>
    </xf>
    <xf numFmtId="0" fontId="20" fillId="0" borderId="89" xfId="0" applyFont="1" applyFill="1" applyBorder="1" applyAlignment="1">
      <alignment horizontal="center" vertical="center"/>
    </xf>
    <xf numFmtId="0" fontId="20" fillId="0" borderId="9" xfId="0" applyFont="1" applyBorder="1" applyAlignment="1">
      <alignment horizontal="center" vertical="center"/>
    </xf>
    <xf numFmtId="0" fontId="20" fillId="0" borderId="30" xfId="0" applyFont="1" applyFill="1" applyBorder="1" applyAlignment="1">
      <alignment horizontal="center" vertical="center"/>
    </xf>
    <xf numFmtId="0" fontId="28" fillId="0" borderId="42" xfId="3" applyFont="1" applyFill="1" applyBorder="1" applyAlignment="1">
      <alignment horizontal="center" vertical="center" shrinkToFit="1"/>
    </xf>
    <xf numFmtId="0" fontId="28" fillId="0" borderId="74" xfId="3" applyFont="1" applyFill="1" applyBorder="1" applyAlignment="1">
      <alignment horizontal="center" vertical="center" shrinkToFit="1"/>
    </xf>
    <xf numFmtId="0" fontId="22" fillId="0" borderId="37" xfId="3" applyFont="1" applyFill="1" applyBorder="1" applyAlignment="1">
      <alignment vertical="center"/>
    </xf>
    <xf numFmtId="0" fontId="23" fillId="0" borderId="68" xfId="3" applyFont="1" applyFill="1" applyBorder="1" applyAlignment="1">
      <alignment horizontal="center" vertical="center"/>
    </xf>
    <xf numFmtId="0" fontId="24" fillId="0" borderId="115" xfId="1" applyFont="1" applyFill="1" applyBorder="1" applyAlignment="1">
      <alignment horizontal="center" vertical="center"/>
    </xf>
    <xf numFmtId="0" fontId="21" fillId="8" borderId="1" xfId="0" applyFont="1" applyFill="1" applyBorder="1" applyAlignment="1">
      <alignment horizontal="center" vertical="center"/>
    </xf>
    <xf numFmtId="0" fontId="21" fillId="7" borderId="2" xfId="0" applyFont="1" applyFill="1" applyBorder="1" applyAlignment="1">
      <alignment horizontal="center" vertical="center"/>
    </xf>
    <xf numFmtId="0" fontId="21" fillId="8" borderId="101" xfId="0" applyFont="1" applyFill="1" applyBorder="1" applyAlignment="1">
      <alignment horizontal="center" vertical="center"/>
    </xf>
    <xf numFmtId="0" fontId="18" fillId="0" borderId="198" xfId="0" applyFont="1" applyBorder="1" applyAlignment="1">
      <alignment horizontal="center" vertical="center"/>
    </xf>
    <xf numFmtId="0" fontId="18" fillId="0" borderId="30" xfId="0" applyFont="1" applyBorder="1" applyAlignment="1">
      <alignment horizontal="center" vertical="center"/>
    </xf>
    <xf numFmtId="0" fontId="18" fillId="0" borderId="35" xfId="0" applyFont="1" applyBorder="1" applyAlignment="1">
      <alignment horizontal="center" vertical="center"/>
    </xf>
    <xf numFmtId="0" fontId="18" fillId="0" borderId="208" xfId="0" applyFont="1" applyBorder="1" applyAlignment="1">
      <alignment horizontal="center" vertical="center"/>
    </xf>
    <xf numFmtId="0" fontId="18" fillId="0" borderId="123" xfId="0" applyFont="1" applyBorder="1" applyAlignment="1">
      <alignment horizontal="center" vertical="center"/>
    </xf>
    <xf numFmtId="0" fontId="18" fillId="0" borderId="89" xfId="0" applyFont="1" applyFill="1" applyBorder="1" applyAlignment="1">
      <alignment horizontal="center" vertical="center"/>
    </xf>
    <xf numFmtId="0" fontId="18" fillId="0" borderId="9" xfId="0" applyFont="1" applyBorder="1" applyAlignment="1">
      <alignment horizontal="center" vertical="center"/>
    </xf>
    <xf numFmtId="0" fontId="18" fillId="0" borderId="30" xfId="0" applyFont="1" applyFill="1" applyBorder="1" applyAlignment="1">
      <alignment horizontal="center" vertical="center"/>
    </xf>
    <xf numFmtId="0" fontId="18" fillId="0" borderId="9" xfId="0" applyFont="1" applyFill="1" applyBorder="1" applyAlignment="1">
      <alignment horizontal="center" vertical="center"/>
    </xf>
    <xf numFmtId="0" fontId="20" fillId="0" borderId="9" xfId="0" applyFont="1" applyFill="1" applyBorder="1" applyAlignment="1">
      <alignment horizontal="center" vertical="center"/>
    </xf>
    <xf numFmtId="0" fontId="30" fillId="7" borderId="101" xfId="0" applyFont="1" applyFill="1" applyBorder="1" applyAlignment="1">
      <alignment horizontal="center"/>
    </xf>
    <xf numFmtId="0" fontId="23" fillId="0" borderId="0" xfId="3" applyFont="1" applyFill="1" applyBorder="1" applyAlignment="1">
      <alignment vertical="center" shrinkToFit="1"/>
    </xf>
    <xf numFmtId="38" fontId="23" fillId="0" borderId="0" xfId="4" applyFont="1" applyFill="1" applyBorder="1" applyAlignment="1" applyProtection="1">
      <alignment vertical="center"/>
    </xf>
    <xf numFmtId="38" fontId="23" fillId="0" borderId="0" xfId="4" applyFont="1" applyFill="1" applyBorder="1" applyAlignment="1" applyProtection="1">
      <alignment vertical="center" shrinkToFit="1"/>
    </xf>
    <xf numFmtId="0" fontId="23" fillId="0" borderId="42" xfId="1" applyFont="1" applyFill="1" applyBorder="1" applyAlignment="1">
      <alignment horizontal="center" vertical="center"/>
    </xf>
    <xf numFmtId="0" fontId="38" fillId="0" borderId="0" xfId="1" applyFont="1" applyFill="1" applyAlignment="1">
      <alignment horizontal="left"/>
    </xf>
    <xf numFmtId="0" fontId="40" fillId="0" borderId="0" xfId="1" applyFont="1" applyFill="1" applyAlignment="1">
      <alignment vertical="center"/>
    </xf>
    <xf numFmtId="0" fontId="10" fillId="0" borderId="0" xfId="1" applyFont="1" applyFill="1" applyAlignment="1"/>
    <xf numFmtId="0" fontId="1" fillId="0" borderId="0" xfId="1" applyFont="1" applyFill="1" applyBorder="1" applyAlignment="1">
      <alignment horizontal="center" vertical="center"/>
    </xf>
    <xf numFmtId="0" fontId="23" fillId="0" borderId="0" xfId="3" applyFont="1" applyFill="1" applyBorder="1" applyAlignment="1">
      <alignment horizontal="center"/>
    </xf>
    <xf numFmtId="0" fontId="28" fillId="6" borderId="8" xfId="3" applyFont="1" applyFill="1" applyBorder="1" applyAlignment="1">
      <alignment horizontal="center" vertical="center" wrapText="1"/>
    </xf>
    <xf numFmtId="0" fontId="22" fillId="6" borderId="18" xfId="3" applyFont="1" applyFill="1" applyBorder="1" applyAlignment="1">
      <alignment horizontal="center" vertical="center"/>
    </xf>
    <xf numFmtId="0" fontId="22" fillId="6" borderId="25" xfId="3" applyFont="1" applyFill="1" applyBorder="1" applyAlignment="1">
      <alignment horizontal="center" vertical="center"/>
    </xf>
    <xf numFmtId="0" fontId="22" fillId="6" borderId="55" xfId="3" applyFont="1" applyFill="1" applyBorder="1" applyAlignment="1">
      <alignment horizontal="center" vertical="center"/>
    </xf>
    <xf numFmtId="38" fontId="23" fillId="0" borderId="37" xfId="4" applyFont="1" applyFill="1" applyBorder="1" applyAlignment="1" applyProtection="1">
      <alignment horizontal="center" vertical="center"/>
    </xf>
    <xf numFmtId="0" fontId="22" fillId="0" borderId="61" xfId="3" applyFont="1" applyFill="1" applyBorder="1" applyAlignment="1">
      <alignment horizontal="center" vertical="center"/>
    </xf>
    <xf numFmtId="0" fontId="23" fillId="0" borderId="7" xfId="3" applyFont="1" applyFill="1" applyBorder="1" applyAlignment="1">
      <alignment horizontal="center" vertical="center"/>
    </xf>
    <xf numFmtId="0" fontId="22" fillId="0" borderId="27" xfId="3" applyFont="1" applyFill="1" applyBorder="1" applyAlignment="1">
      <alignment vertical="center"/>
    </xf>
    <xf numFmtId="0" fontId="22" fillId="0" borderId="34" xfId="3" applyFont="1" applyFill="1" applyBorder="1" applyAlignment="1">
      <alignment vertical="center"/>
    </xf>
    <xf numFmtId="0" fontId="41" fillId="0" borderId="0" xfId="1" applyFont="1" applyFill="1" applyBorder="1" applyAlignment="1">
      <alignment vertical="center"/>
    </xf>
    <xf numFmtId="0" fontId="30" fillId="0" borderId="111" xfId="0" applyFont="1" applyBorder="1" applyAlignment="1">
      <alignment horizontal="center" vertical="center"/>
    </xf>
    <xf numFmtId="0" fontId="30" fillId="0" borderId="112" xfId="0" applyFont="1" applyBorder="1" applyAlignment="1">
      <alignment horizontal="center" vertical="center"/>
    </xf>
    <xf numFmtId="0" fontId="18" fillId="0" borderId="219" xfId="0" applyFont="1" applyBorder="1" applyAlignment="1">
      <alignment horizontal="center" vertical="center"/>
    </xf>
    <xf numFmtId="0" fontId="18" fillId="0" borderId="112" xfId="0" applyFont="1" applyBorder="1" applyAlignment="1">
      <alignment horizontal="center" vertical="center"/>
    </xf>
    <xf numFmtId="0" fontId="20" fillId="0" borderId="152" xfId="0" applyFont="1" applyBorder="1" applyAlignment="1">
      <alignment horizontal="center" vertical="center"/>
    </xf>
    <xf numFmtId="0" fontId="20" fillId="0" borderId="153" xfId="0" applyFont="1" applyBorder="1" applyAlignment="1">
      <alignment horizontal="center" vertical="center"/>
    </xf>
    <xf numFmtId="0" fontId="20" fillId="0" borderId="151" xfId="0" applyFont="1" applyBorder="1" applyAlignment="1">
      <alignment horizontal="center" vertical="center"/>
    </xf>
    <xf numFmtId="0" fontId="18" fillId="0" borderId="143" xfId="0" applyFont="1" applyBorder="1" applyAlignment="1">
      <alignment horizontal="center" vertical="center"/>
    </xf>
    <xf numFmtId="0" fontId="20" fillId="0" borderId="198" xfId="0" applyFont="1" applyFill="1" applyBorder="1" applyAlignment="1">
      <alignment horizontal="right" vertical="center"/>
    </xf>
    <xf numFmtId="0" fontId="20" fillId="0" borderId="204" xfId="0" applyFont="1" applyFill="1" applyBorder="1">
      <alignment vertical="center"/>
    </xf>
    <xf numFmtId="0" fontId="20" fillId="0" borderId="205" xfId="0" applyFont="1" applyFill="1" applyBorder="1" applyAlignment="1">
      <alignment horizontal="right" vertical="center"/>
    </xf>
    <xf numFmtId="0" fontId="20" fillId="0" borderId="203" xfId="0" applyFont="1" applyFill="1" applyBorder="1">
      <alignment vertical="center"/>
    </xf>
    <xf numFmtId="0" fontId="20" fillId="0" borderId="30" xfId="0" applyFont="1" applyFill="1" applyBorder="1" applyAlignment="1">
      <alignment horizontal="right" vertical="center"/>
    </xf>
    <xf numFmtId="0" fontId="20" fillId="0" borderId="35" xfId="0" applyFont="1" applyFill="1" applyBorder="1" applyAlignment="1">
      <alignment horizontal="right" vertical="center"/>
    </xf>
    <xf numFmtId="0" fontId="20" fillId="0" borderId="215" xfId="0" applyFont="1" applyFill="1" applyBorder="1">
      <alignment vertical="center"/>
    </xf>
    <xf numFmtId="0" fontId="20" fillId="0" borderId="216" xfId="0" applyFont="1" applyFill="1" applyBorder="1" applyAlignment="1">
      <alignment horizontal="right" vertical="center"/>
    </xf>
    <xf numFmtId="0" fontId="20" fillId="0" borderId="132" xfId="0" applyFont="1" applyFill="1" applyBorder="1">
      <alignment vertical="center"/>
    </xf>
    <xf numFmtId="0" fontId="20" fillId="0" borderId="112" xfId="0" applyFont="1" applyFill="1" applyBorder="1" applyAlignment="1">
      <alignment horizontal="right" vertical="center"/>
    </xf>
    <xf numFmtId="0" fontId="20" fillId="0" borderId="220" xfId="0" applyFont="1" applyFill="1" applyBorder="1">
      <alignment vertical="center"/>
    </xf>
    <xf numFmtId="0" fontId="20" fillId="0" borderId="173" xfId="0" applyFont="1" applyFill="1" applyBorder="1" applyAlignment="1">
      <alignment horizontal="right" vertical="center"/>
    </xf>
    <xf numFmtId="0" fontId="20" fillId="0" borderId="143" xfId="0" applyFont="1" applyFill="1" applyBorder="1">
      <alignment vertical="center"/>
    </xf>
    <xf numFmtId="0" fontId="20" fillId="0" borderId="123" xfId="0" applyFont="1" applyFill="1" applyBorder="1" applyAlignment="1">
      <alignment horizontal="right" vertical="center"/>
    </xf>
    <xf numFmtId="0" fontId="20" fillId="0" borderId="123" xfId="0" applyFont="1" applyFill="1" applyBorder="1" applyAlignment="1">
      <alignment horizontal="center" vertical="center"/>
    </xf>
    <xf numFmtId="0" fontId="20" fillId="0" borderId="217" xfId="0" applyFont="1" applyFill="1" applyBorder="1">
      <alignment vertical="center"/>
    </xf>
    <xf numFmtId="0" fontId="20" fillId="0" borderId="218" xfId="0" applyFont="1" applyFill="1" applyBorder="1" applyAlignment="1">
      <alignment horizontal="right" vertical="center"/>
    </xf>
    <xf numFmtId="0" fontId="20" fillId="0" borderId="127" xfId="0" applyFont="1" applyFill="1" applyBorder="1">
      <alignment vertical="center"/>
    </xf>
    <xf numFmtId="0" fontId="30" fillId="0" borderId="63" xfId="0" applyFont="1" applyFill="1" applyBorder="1" applyAlignment="1">
      <alignment horizontal="center" vertical="center"/>
    </xf>
    <xf numFmtId="0" fontId="30" fillId="0" borderId="35" xfId="0" applyFont="1" applyFill="1" applyBorder="1" applyAlignment="1">
      <alignment horizontal="center" vertical="center"/>
    </xf>
    <xf numFmtId="0" fontId="18" fillId="0" borderId="130" xfId="0" applyFont="1" applyFill="1" applyBorder="1" applyAlignment="1">
      <alignment horizontal="center" vertical="center"/>
    </xf>
    <xf numFmtId="0" fontId="18" fillId="0" borderId="35" xfId="0" applyFont="1" applyFill="1" applyBorder="1" applyAlignment="1">
      <alignment horizontal="center" vertical="center"/>
    </xf>
    <xf numFmtId="0" fontId="20" fillId="0" borderId="137" xfId="0" applyFont="1" applyFill="1" applyBorder="1" applyAlignment="1">
      <alignment horizontal="center" vertical="center"/>
    </xf>
    <xf numFmtId="0" fontId="20" fillId="0" borderId="131" xfId="0" applyFont="1" applyFill="1" applyBorder="1" applyAlignment="1">
      <alignment horizontal="center" vertical="center"/>
    </xf>
    <xf numFmtId="0" fontId="20" fillId="0" borderId="50" xfId="0" applyFont="1" applyFill="1" applyBorder="1" applyAlignment="1">
      <alignment horizontal="center" vertical="center"/>
    </xf>
    <xf numFmtId="0" fontId="18" fillId="0" borderId="132" xfId="0" applyFont="1" applyFill="1" applyBorder="1" applyAlignment="1">
      <alignment horizontal="center" vertical="center"/>
    </xf>
    <xf numFmtId="0" fontId="34" fillId="0" borderId="101" xfId="0" applyFont="1" applyBorder="1" applyAlignment="1">
      <alignment horizontal="center" vertical="center" textRotation="90"/>
    </xf>
    <xf numFmtId="0" fontId="32" fillId="0" borderId="101" xfId="0" applyFont="1" applyBorder="1" applyAlignment="1">
      <alignment horizontal="center" vertical="center" textRotation="90"/>
    </xf>
    <xf numFmtId="0" fontId="18" fillId="0" borderId="101" xfId="0" applyFont="1" applyBorder="1" applyAlignment="1">
      <alignment horizontal="center" vertical="center"/>
    </xf>
    <xf numFmtId="0" fontId="20" fillId="0" borderId="101" xfId="0" applyFont="1" applyBorder="1" applyAlignment="1">
      <alignment horizontal="center" vertical="center"/>
    </xf>
    <xf numFmtId="0" fontId="20" fillId="0" borderId="101" xfId="0" applyFont="1" applyBorder="1" applyAlignment="1">
      <alignment horizontal="right" vertical="center"/>
    </xf>
    <xf numFmtId="0" fontId="20" fillId="0" borderId="101" xfId="0" applyFont="1" applyBorder="1">
      <alignment vertical="center"/>
    </xf>
    <xf numFmtId="0" fontId="34" fillId="0" borderId="128" xfId="0" applyFont="1" applyBorder="1" applyAlignment="1">
      <alignment vertical="center" textRotation="90"/>
    </xf>
    <xf numFmtId="0" fontId="34" fillId="0" borderId="129" xfId="0" applyFont="1" applyBorder="1" applyAlignment="1">
      <alignment vertical="center" textRotation="90"/>
    </xf>
    <xf numFmtId="0" fontId="30" fillId="0" borderId="122" xfId="0" applyFont="1" applyFill="1" applyBorder="1" applyAlignment="1">
      <alignment horizontal="center" vertical="center"/>
    </xf>
    <xf numFmtId="0" fontId="30" fillId="0" borderId="123" xfId="0" applyFont="1" applyFill="1" applyBorder="1" applyAlignment="1">
      <alignment horizontal="center" vertical="center"/>
    </xf>
    <xf numFmtId="0" fontId="18" fillId="0" borderId="124" xfId="0" applyFont="1" applyFill="1" applyBorder="1" applyAlignment="1">
      <alignment horizontal="center" vertical="center"/>
    </xf>
    <xf numFmtId="0" fontId="18" fillId="0" borderId="123" xfId="0" applyFont="1" applyFill="1" applyBorder="1" applyAlignment="1">
      <alignment horizontal="center" vertical="center"/>
    </xf>
    <xf numFmtId="0" fontId="20" fillId="0" borderId="138" xfId="0" applyFont="1" applyFill="1" applyBorder="1" applyAlignment="1">
      <alignment horizontal="center" vertical="center"/>
    </xf>
    <xf numFmtId="0" fontId="20" fillId="0" borderId="125" xfId="0" applyFont="1" applyFill="1" applyBorder="1" applyAlignment="1">
      <alignment horizontal="center" vertical="center"/>
    </xf>
    <xf numFmtId="0" fontId="20" fillId="0" borderId="126" xfId="0" applyFont="1" applyFill="1" applyBorder="1" applyAlignment="1">
      <alignment horizontal="center" vertical="center"/>
    </xf>
    <xf numFmtId="0" fontId="18" fillId="0" borderId="127" xfId="0" applyFont="1" applyFill="1" applyBorder="1" applyAlignment="1">
      <alignment horizontal="center" vertical="center"/>
    </xf>
    <xf numFmtId="0" fontId="20" fillId="0" borderId="96" xfId="0" applyFont="1" applyFill="1" applyBorder="1" applyAlignment="1">
      <alignment horizontal="right" vertical="center"/>
    </xf>
    <xf numFmtId="0" fontId="20" fillId="0" borderId="96" xfId="0" applyFont="1" applyFill="1" applyBorder="1" applyAlignment="1">
      <alignment horizontal="center" vertical="center"/>
    </xf>
    <xf numFmtId="0" fontId="20" fillId="0" borderId="97" xfId="0" applyFont="1" applyFill="1" applyBorder="1">
      <alignment vertical="center"/>
    </xf>
    <xf numFmtId="0" fontId="20" fillId="0" borderId="98" xfId="0" applyFont="1" applyFill="1" applyBorder="1" applyAlignment="1">
      <alignment horizontal="right" vertical="center"/>
    </xf>
    <xf numFmtId="0" fontId="20" fillId="0" borderId="99" xfId="0" applyFont="1" applyFill="1" applyBorder="1">
      <alignment vertical="center"/>
    </xf>
    <xf numFmtId="0" fontId="42" fillId="0" borderId="198" xfId="0" applyFont="1" applyFill="1" applyBorder="1" applyAlignment="1">
      <alignment horizontal="right" vertical="center"/>
    </xf>
    <xf numFmtId="0" fontId="42" fillId="0" borderId="30" xfId="0" applyFont="1" applyFill="1" applyBorder="1" applyAlignment="1">
      <alignment horizontal="right" vertical="center"/>
    </xf>
    <xf numFmtId="0" fontId="42" fillId="0" borderId="35" xfId="0" applyFont="1" applyFill="1" applyBorder="1" applyAlignment="1">
      <alignment horizontal="right" vertical="center"/>
    </xf>
    <xf numFmtId="0" fontId="42" fillId="0" borderId="112" xfId="0" applyFont="1" applyFill="1" applyBorder="1" applyAlignment="1">
      <alignment horizontal="right" vertical="center"/>
    </xf>
    <xf numFmtId="0" fontId="42" fillId="0" borderId="123" xfId="0" applyFont="1" applyFill="1" applyBorder="1" applyAlignment="1">
      <alignment horizontal="right" vertical="center"/>
    </xf>
    <xf numFmtId="0" fontId="32" fillId="0" borderId="221" xfId="0" applyFont="1" applyBorder="1" applyAlignment="1">
      <alignment horizontal="center" vertical="center" textRotation="90"/>
    </xf>
    <xf numFmtId="0" fontId="30" fillId="0" borderId="58" xfId="0" applyFont="1" applyBorder="1" applyAlignment="1">
      <alignment horizontal="center" vertical="center"/>
    </xf>
    <xf numFmtId="0" fontId="30" fillId="0" borderId="41" xfId="0" applyFont="1" applyBorder="1" applyAlignment="1">
      <alignment horizontal="center" vertical="center"/>
    </xf>
    <xf numFmtId="0" fontId="18" fillId="0" borderId="222" xfId="0" applyFont="1" applyBorder="1" applyAlignment="1">
      <alignment horizontal="center" vertical="center"/>
    </xf>
    <xf numFmtId="0" fontId="18" fillId="0" borderId="41" xfId="0" applyFont="1" applyBorder="1" applyAlignment="1">
      <alignment horizontal="center" vertical="center"/>
    </xf>
    <xf numFmtId="0" fontId="20" fillId="0" borderId="149" xfId="0" applyFont="1" applyBorder="1" applyAlignment="1">
      <alignment horizontal="center" vertical="center"/>
    </xf>
    <xf numFmtId="0" fontId="20" fillId="0" borderId="150" xfId="0" applyFont="1" applyBorder="1" applyAlignment="1">
      <alignment horizontal="center" vertical="center"/>
    </xf>
    <xf numFmtId="0" fontId="20" fillId="0" borderId="38" xfId="0" applyFont="1" applyBorder="1" applyAlignment="1">
      <alignment horizontal="center" vertical="center"/>
    </xf>
    <xf numFmtId="0" fontId="18" fillId="0" borderId="223" xfId="0" applyFont="1" applyBorder="1" applyAlignment="1">
      <alignment horizontal="center" vertical="center"/>
    </xf>
    <xf numFmtId="0" fontId="20" fillId="0" borderId="41" xfId="0" applyFont="1" applyFill="1" applyBorder="1" applyAlignment="1">
      <alignment horizontal="right" vertical="center"/>
    </xf>
    <xf numFmtId="0" fontId="42" fillId="0" borderId="41" xfId="0" applyFont="1" applyFill="1" applyBorder="1" applyAlignment="1">
      <alignment horizontal="right" vertical="center"/>
    </xf>
    <xf numFmtId="0" fontId="20" fillId="0" borderId="224" xfId="0" applyFont="1" applyFill="1" applyBorder="1">
      <alignment vertical="center"/>
    </xf>
    <xf numFmtId="0" fontId="20" fillId="0" borderId="225" xfId="0" applyFont="1" applyFill="1" applyBorder="1" applyAlignment="1">
      <alignment horizontal="right" vertical="center"/>
    </xf>
    <xf numFmtId="0" fontId="20" fillId="0" borderId="223" xfId="0" applyFont="1" applyFill="1" applyBorder="1">
      <alignment vertical="center"/>
    </xf>
    <xf numFmtId="0" fontId="20" fillId="0" borderId="96" xfId="0" applyFont="1" applyBorder="1" applyAlignment="1">
      <alignment horizontal="right" vertical="center"/>
    </xf>
    <xf numFmtId="0" fontId="20" fillId="0" borderId="96" xfId="0" applyFont="1" applyBorder="1" applyAlignment="1">
      <alignment horizontal="center" vertical="center"/>
    </xf>
    <xf numFmtId="0" fontId="20" fillId="0" borderId="97" xfId="0" applyFont="1" applyBorder="1">
      <alignment vertical="center"/>
    </xf>
    <xf numFmtId="0" fontId="20" fillId="0" borderId="98" xfId="0" applyFont="1" applyBorder="1" applyAlignment="1">
      <alignment horizontal="right" vertical="center"/>
    </xf>
    <xf numFmtId="0" fontId="20" fillId="0" borderId="99" xfId="0" applyFont="1" applyBorder="1">
      <alignment vertical="center"/>
    </xf>
    <xf numFmtId="0" fontId="30" fillId="0" borderId="90" xfId="0" applyFont="1" applyBorder="1" applyAlignment="1">
      <alignment horizontal="center" vertical="center"/>
    </xf>
    <xf numFmtId="0" fontId="30" fillId="0" borderId="89" xfId="0" applyFont="1" applyBorder="1" applyAlignment="1">
      <alignment horizontal="center" vertical="center"/>
    </xf>
    <xf numFmtId="0" fontId="18" fillId="0" borderId="3" xfId="0" applyFont="1" applyBorder="1" applyAlignment="1">
      <alignment horizontal="center" vertical="center"/>
    </xf>
    <xf numFmtId="0" fontId="18" fillId="0" borderId="89" xfId="0" applyFont="1" applyBorder="1" applyAlignment="1">
      <alignment horizontal="center" vertical="center"/>
    </xf>
    <xf numFmtId="0" fontId="20" fillId="0" borderId="134" xfId="0" applyFont="1" applyBorder="1" applyAlignment="1">
      <alignment horizontal="center"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20" fillId="0" borderId="89" xfId="0" applyFont="1" applyBorder="1" applyAlignment="1">
      <alignment horizontal="center" vertical="center"/>
    </xf>
    <xf numFmtId="0" fontId="18" fillId="0" borderId="4" xfId="0" applyFont="1" applyBorder="1" applyAlignment="1">
      <alignment horizontal="center" vertical="center"/>
    </xf>
    <xf numFmtId="0" fontId="20" fillId="0" borderId="89" xfId="0" applyFont="1" applyBorder="1" applyAlignment="1">
      <alignment horizontal="right" vertical="center"/>
    </xf>
    <xf numFmtId="0" fontId="20" fillId="0" borderId="93" xfId="0" applyFont="1" applyBorder="1">
      <alignment vertical="center"/>
    </xf>
    <xf numFmtId="0" fontId="20" fillId="0" borderId="94" xfId="0" applyFont="1" applyBorder="1" applyAlignment="1">
      <alignment horizontal="right" vertical="center"/>
    </xf>
    <xf numFmtId="0" fontId="20" fillId="0" borderId="4" xfId="0" applyFont="1" applyBorder="1">
      <alignment vertical="center"/>
    </xf>
    <xf numFmtId="0" fontId="20" fillId="0" borderId="208" xfId="0" applyFont="1" applyFill="1" applyBorder="1" applyAlignment="1">
      <alignment horizontal="right" vertical="center"/>
    </xf>
    <xf numFmtId="0" fontId="42" fillId="0" borderId="208" xfId="0" applyFont="1" applyFill="1" applyBorder="1" applyAlignment="1">
      <alignment horizontal="right" vertical="center"/>
    </xf>
    <xf numFmtId="0" fontId="20" fillId="0" borderId="213" xfId="0" applyFont="1" applyFill="1" applyBorder="1">
      <alignment vertical="center"/>
    </xf>
    <xf numFmtId="0" fontId="20" fillId="0" borderId="214" xfId="0" applyFont="1" applyFill="1" applyBorder="1" applyAlignment="1">
      <alignment horizontal="right" vertical="center"/>
    </xf>
    <xf numFmtId="0" fontId="20" fillId="0" borderId="212" xfId="0" applyFont="1" applyFill="1" applyBorder="1">
      <alignment vertical="center"/>
    </xf>
    <xf numFmtId="0" fontId="33" fillId="0" borderId="226" xfId="1" applyFont="1" applyFill="1" applyBorder="1" applyAlignment="1">
      <alignment horizontal="center" vertical="center"/>
    </xf>
    <xf numFmtId="0" fontId="22" fillId="0" borderId="228" xfId="3" applyFont="1" applyFill="1" applyBorder="1" applyAlignment="1">
      <alignment vertical="center"/>
    </xf>
    <xf numFmtId="38" fontId="23" fillId="0" borderId="48" xfId="4" applyFont="1" applyFill="1" applyBorder="1" applyAlignment="1" applyProtection="1">
      <alignment horizontal="center" vertical="center" shrinkToFit="1"/>
    </xf>
    <xf numFmtId="38" fontId="23" fillId="0" borderId="227" xfId="4" applyFont="1" applyFill="1" applyBorder="1" applyAlignment="1" applyProtection="1">
      <alignment horizontal="center" vertical="center"/>
    </xf>
    <xf numFmtId="38" fontId="23" fillId="0" borderId="180" xfId="4" applyFont="1" applyFill="1" applyBorder="1" applyAlignment="1" applyProtection="1">
      <alignment horizontal="center" vertical="center"/>
    </xf>
    <xf numFmtId="0" fontId="23" fillId="0" borderId="228" xfId="3" applyFont="1" applyFill="1" applyBorder="1" applyAlignment="1">
      <alignment horizontal="center" vertical="center"/>
    </xf>
    <xf numFmtId="0" fontId="7" fillId="0" borderId="1" xfId="1" applyFont="1" applyFill="1" applyBorder="1" applyAlignment="1">
      <alignment horizontal="center" vertical="center"/>
    </xf>
    <xf numFmtId="0" fontId="7" fillId="0" borderId="101" xfId="1" applyFont="1" applyFill="1" applyBorder="1" applyAlignment="1">
      <alignment horizontal="center" vertical="center"/>
    </xf>
    <xf numFmtId="0" fontId="7" fillId="0" borderId="2" xfId="1" applyFont="1" applyFill="1" applyBorder="1" applyAlignment="1">
      <alignment horizontal="center" vertical="center"/>
    </xf>
    <xf numFmtId="0" fontId="37" fillId="0" borderId="60" xfId="1" applyFont="1" applyFill="1" applyBorder="1" applyAlignment="1">
      <alignment horizontal="center" vertical="center" shrinkToFit="1"/>
    </xf>
    <xf numFmtId="0" fontId="37" fillId="0" borderId="30" xfId="1" applyFont="1" applyFill="1" applyBorder="1" applyAlignment="1">
      <alignment horizontal="center" vertical="center" shrinkToFit="1"/>
    </xf>
    <xf numFmtId="0" fontId="37" fillId="0" borderId="34" xfId="1" applyFont="1" applyFill="1" applyBorder="1" applyAlignment="1">
      <alignment horizontal="center" vertical="center" shrinkToFit="1"/>
    </xf>
    <xf numFmtId="0" fontId="37" fillId="0" borderId="122" xfId="1" applyFont="1" applyFill="1" applyBorder="1" applyAlignment="1">
      <alignment horizontal="center" vertical="center" shrinkToFit="1"/>
    </xf>
    <xf numFmtId="0" fontId="37" fillId="0" borderId="123" xfId="1" applyFont="1" applyFill="1" applyBorder="1" applyAlignment="1">
      <alignment horizontal="center" vertical="center" shrinkToFit="1"/>
    </xf>
    <xf numFmtId="0" fontId="37" fillId="0" borderId="146" xfId="1" applyFont="1" applyFill="1" applyBorder="1" applyAlignment="1">
      <alignment horizontal="center" vertical="center" shrinkToFit="1"/>
    </xf>
    <xf numFmtId="0" fontId="37" fillId="0" borderId="207" xfId="1" applyFont="1" applyFill="1" applyBorder="1" applyAlignment="1">
      <alignment horizontal="center" vertical="center" shrinkToFit="1"/>
    </xf>
    <xf numFmtId="0" fontId="37" fillId="0" borderId="208" xfId="1" applyFont="1" applyFill="1" applyBorder="1" applyAlignment="1">
      <alignment horizontal="center" vertical="center" shrinkToFit="1"/>
    </xf>
    <xf numFmtId="0" fontId="37" fillId="0" borderId="227" xfId="1" applyFont="1" applyFill="1" applyBorder="1" applyAlignment="1">
      <alignment horizontal="center" vertical="center" shrinkToFit="1"/>
    </xf>
    <xf numFmtId="0" fontId="41" fillId="0" borderId="111" xfId="1" applyFont="1" applyFill="1" applyBorder="1" applyAlignment="1">
      <alignment horizontal="center" vertical="center"/>
    </xf>
    <xf numFmtId="0" fontId="41" fillId="0" borderId="143" xfId="1" applyFont="1" applyFill="1" applyBorder="1" applyAlignment="1">
      <alignment horizontal="center" vertical="center"/>
    </xf>
    <xf numFmtId="0" fontId="41" fillId="0" borderId="60" xfId="1" applyFont="1" applyFill="1" applyBorder="1" applyAlignment="1">
      <alignment horizontal="center" vertical="center"/>
    </xf>
    <xf numFmtId="0" fontId="41" fillId="0" borderId="100" xfId="1" applyFont="1" applyFill="1" applyBorder="1" applyAlignment="1">
      <alignment horizontal="center" vertical="center"/>
    </xf>
    <xf numFmtId="0" fontId="41" fillId="0" borderId="122" xfId="1" applyFont="1" applyFill="1" applyBorder="1" applyAlignment="1">
      <alignment horizontal="center" vertical="center"/>
    </xf>
    <xf numFmtId="0" fontId="41" fillId="0" borderId="127" xfId="1" applyFont="1" applyFill="1" applyBorder="1" applyAlignment="1">
      <alignment horizontal="center" vertical="center"/>
    </xf>
    <xf numFmtId="0" fontId="41" fillId="0" borderId="207" xfId="1" applyFont="1" applyFill="1" applyBorder="1" applyAlignment="1">
      <alignment horizontal="center" vertical="center"/>
    </xf>
    <xf numFmtId="0" fontId="41" fillId="0" borderId="212" xfId="1" applyFont="1" applyFill="1" applyBorder="1" applyAlignment="1">
      <alignment horizontal="center" vertical="center"/>
    </xf>
    <xf numFmtId="0" fontId="18" fillId="0" borderId="148" xfId="1" applyFont="1" applyFill="1" applyBorder="1" applyAlignment="1">
      <alignment horizontal="center" vertical="center"/>
    </xf>
    <xf numFmtId="0" fontId="18" fillId="0" borderId="139" xfId="1" applyFont="1" applyFill="1" applyBorder="1" applyAlignment="1">
      <alignment horizontal="center" vertical="center"/>
    </xf>
    <xf numFmtId="0" fontId="18" fillId="0" borderId="140" xfId="1" applyFont="1" applyFill="1" applyBorder="1" applyAlignment="1">
      <alignment horizontal="center" vertical="center"/>
    </xf>
    <xf numFmtId="0" fontId="23" fillId="0" borderId="148" xfId="3" applyFont="1" applyFill="1" applyBorder="1" applyAlignment="1">
      <alignment horizontal="center" vertical="center"/>
    </xf>
    <xf numFmtId="0" fontId="23" fillId="0" borderId="141" xfId="3" applyFont="1" applyFill="1" applyBorder="1" applyAlignment="1">
      <alignment horizontal="center" vertical="center"/>
    </xf>
    <xf numFmtId="0" fontId="33" fillId="0" borderId="111" xfId="1" applyFont="1" applyFill="1" applyBorder="1" applyAlignment="1">
      <alignment horizontal="center" vertical="center" shrinkToFit="1"/>
    </xf>
    <xf numFmtId="0" fontId="33" fillId="0" borderId="112" xfId="1" applyFont="1" applyFill="1" applyBorder="1" applyAlignment="1">
      <alignment horizontal="center" vertical="center" shrinkToFit="1"/>
    </xf>
    <xf numFmtId="0" fontId="33" fillId="0" borderId="113" xfId="1" applyFont="1" applyFill="1" applyBorder="1" applyAlignment="1">
      <alignment horizontal="center" vertical="center" shrinkToFit="1"/>
    </xf>
    <xf numFmtId="0" fontId="37" fillId="0" borderId="111" xfId="1" applyFont="1" applyFill="1" applyBorder="1" applyAlignment="1">
      <alignment horizontal="center" vertical="center" shrinkToFit="1"/>
    </xf>
    <xf numFmtId="0" fontId="37" fillId="0" borderId="112" xfId="1" applyFont="1" applyFill="1" applyBorder="1" applyAlignment="1">
      <alignment horizontal="center" vertical="center" shrinkToFit="1"/>
    </xf>
    <xf numFmtId="0" fontId="37" fillId="0" borderId="113" xfId="1" applyFont="1" applyFill="1" applyBorder="1" applyAlignment="1">
      <alignment horizontal="center" vertical="center" shrinkToFit="1"/>
    </xf>
    <xf numFmtId="0" fontId="26" fillId="0" borderId="135" xfId="1" applyFont="1" applyFill="1" applyBorder="1" applyAlignment="1">
      <alignment horizontal="center" vertical="center"/>
    </xf>
    <xf numFmtId="0" fontId="26" fillId="0" borderId="81" xfId="1" applyFont="1" applyFill="1" applyBorder="1" applyAlignment="1">
      <alignment horizontal="center" vertical="center"/>
    </xf>
    <xf numFmtId="0" fontId="24" fillId="0" borderId="149" xfId="1" applyFont="1" applyFill="1" applyBorder="1" applyAlignment="1">
      <alignment horizontal="center" vertical="center" shrinkToFit="1"/>
    </xf>
    <xf numFmtId="0" fontId="33" fillId="0" borderId="207" xfId="1" applyFont="1" applyFill="1" applyBorder="1" applyAlignment="1">
      <alignment horizontal="center" vertical="center" shrinkToFit="1"/>
    </xf>
    <xf numFmtId="0" fontId="33" fillId="0" borderId="208" xfId="1" applyFont="1" applyFill="1" applyBorder="1" applyAlignment="1">
      <alignment horizontal="center" vertical="center" shrinkToFit="1"/>
    </xf>
    <xf numFmtId="0" fontId="33" fillId="0" borderId="227" xfId="1" applyFont="1" applyFill="1" applyBorder="1" applyAlignment="1">
      <alignment horizontal="center" vertical="center" shrinkToFit="1"/>
    </xf>
    <xf numFmtId="0" fontId="33" fillId="0" borderId="60" xfId="1" applyFont="1" applyFill="1" applyBorder="1" applyAlignment="1">
      <alignment horizontal="center" vertical="center" shrinkToFit="1"/>
    </xf>
    <xf numFmtId="0" fontId="33" fillId="0" borderId="30" xfId="1" applyFont="1" applyFill="1" applyBorder="1" applyAlignment="1">
      <alignment horizontal="center" vertical="center" shrinkToFit="1"/>
    </xf>
    <xf numFmtId="0" fontId="33" fillId="0" borderId="34" xfId="1" applyFont="1" applyFill="1" applyBorder="1" applyAlignment="1">
      <alignment horizontal="center" vertical="center" shrinkToFit="1"/>
    </xf>
    <xf numFmtId="0" fontId="33" fillId="0" borderId="122" xfId="1" applyFont="1" applyFill="1" applyBorder="1" applyAlignment="1">
      <alignment horizontal="center" vertical="center" shrinkToFit="1"/>
    </xf>
    <xf numFmtId="0" fontId="33" fillId="0" borderId="123" xfId="1" applyFont="1" applyFill="1" applyBorder="1" applyAlignment="1">
      <alignment horizontal="center" vertical="center" shrinkToFit="1"/>
    </xf>
    <xf numFmtId="0" fontId="33" fillId="0" borderId="146" xfId="1" applyFont="1" applyFill="1" applyBorder="1" applyAlignment="1">
      <alignment horizontal="center" vertical="center" shrinkToFit="1"/>
    </xf>
    <xf numFmtId="0" fontId="20" fillId="0" borderId="58" xfId="1" applyFont="1" applyFill="1" applyBorder="1" applyAlignment="1">
      <alignment horizontal="center" vertical="center"/>
    </xf>
    <xf numFmtId="0" fontId="20" fillId="0" borderId="41"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1" xfId="1" applyFont="1" applyFill="1" applyBorder="1" applyAlignment="1">
      <alignment horizontal="center" vertical="center"/>
    </xf>
    <xf numFmtId="0" fontId="20" fillId="0" borderId="101" xfId="1" applyFont="1" applyFill="1" applyBorder="1" applyAlignment="1">
      <alignment horizontal="center" vertical="center"/>
    </xf>
    <xf numFmtId="0" fontId="20" fillId="0" borderId="2" xfId="1" applyFont="1" applyFill="1" applyBorder="1" applyAlignment="1">
      <alignment horizontal="center" vertical="center"/>
    </xf>
    <xf numFmtId="38" fontId="24" fillId="0" borderId="149" xfId="1" applyNumberFormat="1" applyFont="1" applyFill="1" applyBorder="1" applyAlignment="1">
      <alignment horizontal="center" vertical="center" shrinkToFit="1"/>
    </xf>
    <xf numFmtId="38" fontId="24" fillId="0" borderId="150" xfId="1" applyNumberFormat="1" applyFont="1" applyFill="1" applyBorder="1" applyAlignment="1">
      <alignment horizontal="center" vertical="center" shrinkToFit="1"/>
    </xf>
    <xf numFmtId="38" fontId="23" fillId="0" borderId="110" xfId="4" applyFont="1" applyFill="1" applyBorder="1" applyAlignment="1" applyProtection="1">
      <alignment horizontal="center" vertical="center"/>
    </xf>
    <xf numFmtId="38" fontId="23" fillId="0" borderId="61" xfId="4" applyFont="1" applyFill="1" applyBorder="1" applyAlignment="1" applyProtection="1">
      <alignment horizontal="center" vertical="center"/>
    </xf>
    <xf numFmtId="40" fontId="23" fillId="0" borderId="110" xfId="5" applyNumberFormat="1" applyFont="1" applyFill="1" applyBorder="1" applyAlignment="1" applyProtection="1">
      <alignment horizontal="center" vertical="center"/>
    </xf>
    <xf numFmtId="40" fontId="23" fillId="0" borderId="61" xfId="5" applyNumberFormat="1" applyFont="1" applyFill="1" applyBorder="1" applyAlignment="1" applyProtection="1">
      <alignment horizontal="center" vertical="center"/>
    </xf>
    <xf numFmtId="40" fontId="26" fillId="0" borderId="111" xfId="5" applyNumberFormat="1" applyFont="1" applyFill="1" applyBorder="1" applyAlignment="1" applyProtection="1">
      <alignment horizontal="center" vertical="center"/>
    </xf>
    <xf numFmtId="40" fontId="26" fillId="0" borderId="60" xfId="5" applyNumberFormat="1" applyFont="1" applyFill="1" applyBorder="1" applyAlignment="1" applyProtection="1">
      <alignment horizontal="center" vertical="center"/>
    </xf>
    <xf numFmtId="38" fontId="35" fillId="0" borderId="154" xfId="4" applyFont="1" applyFill="1" applyBorder="1" applyAlignment="1" applyProtection="1">
      <alignment horizontal="center" vertical="center"/>
    </xf>
    <xf numFmtId="38" fontId="35" fillId="0" borderId="155" xfId="4" applyFont="1" applyFill="1" applyBorder="1" applyAlignment="1" applyProtection="1">
      <alignment horizontal="center" vertical="center"/>
    </xf>
    <xf numFmtId="40" fontId="26" fillId="0" borderId="157" xfId="5" applyNumberFormat="1" applyFont="1" applyFill="1" applyBorder="1" applyAlignment="1" applyProtection="1">
      <alignment horizontal="center" vertical="center"/>
    </xf>
    <xf numFmtId="40" fontId="26" fillId="0" borderId="158" xfId="5" applyNumberFormat="1" applyFont="1" applyFill="1" applyBorder="1" applyAlignment="1" applyProtection="1">
      <alignment horizontal="center" vertical="center"/>
    </xf>
    <xf numFmtId="0" fontId="24" fillId="0" borderId="58" xfId="3" applyFont="1" applyFill="1" applyBorder="1" applyAlignment="1">
      <alignment horizontal="center" vertical="center"/>
    </xf>
    <xf numFmtId="0" fontId="24" fillId="0" borderId="41" xfId="3" applyFont="1" applyFill="1" applyBorder="1" applyAlignment="1">
      <alignment horizontal="center" vertical="center"/>
    </xf>
    <xf numFmtId="0" fontId="24" fillId="0" borderId="117" xfId="3" applyFont="1" applyFill="1" applyBorder="1" applyAlignment="1">
      <alignment horizontal="center" vertical="center"/>
    </xf>
    <xf numFmtId="0" fontId="23" fillId="0" borderId="58" xfId="3" applyFont="1" applyFill="1" applyBorder="1" applyAlignment="1">
      <alignment horizontal="center" vertical="center"/>
    </xf>
    <xf numFmtId="0" fontId="23" fillId="0" borderId="41" xfId="3" applyFont="1" applyFill="1" applyBorder="1" applyAlignment="1">
      <alignment horizontal="center" vertical="center"/>
    </xf>
    <xf numFmtId="0" fontId="23" fillId="0" borderId="117" xfId="3" applyFont="1" applyFill="1" applyBorder="1" applyAlignment="1">
      <alignment horizontal="center" vertical="center"/>
    </xf>
    <xf numFmtId="0" fontId="23" fillId="0" borderId="58" xfId="3" applyFont="1" applyFill="1" applyBorder="1" applyAlignment="1">
      <alignment horizontal="center" vertical="center" shrinkToFit="1"/>
    </xf>
    <xf numFmtId="0" fontId="23" fillId="0" borderId="117" xfId="3" applyFont="1" applyFill="1" applyBorder="1" applyAlignment="1">
      <alignment horizontal="center" vertical="center" shrinkToFit="1"/>
    </xf>
    <xf numFmtId="38" fontId="22" fillId="0" borderId="111" xfId="4" applyFont="1" applyFill="1" applyBorder="1" applyAlignment="1" applyProtection="1">
      <alignment horizontal="left" vertical="center"/>
    </xf>
    <xf numFmtId="38" fontId="22" fillId="0" borderId="113" xfId="4" applyFont="1" applyFill="1" applyBorder="1" applyAlignment="1" applyProtection="1">
      <alignment horizontal="left" vertical="center"/>
    </xf>
    <xf numFmtId="38" fontId="22" fillId="0" borderId="60" xfId="4" applyFont="1" applyFill="1" applyBorder="1" applyAlignment="1" applyProtection="1">
      <alignment horizontal="left" vertical="center"/>
    </xf>
    <xf numFmtId="38" fontId="22" fillId="0" borderId="34" xfId="4" applyFont="1" applyFill="1" applyBorder="1" applyAlignment="1" applyProtection="1">
      <alignment horizontal="left" vertical="center"/>
    </xf>
    <xf numFmtId="38" fontId="22" fillId="0" borderId="60" xfId="4" applyFont="1" applyFill="1" applyBorder="1" applyAlignment="1" applyProtection="1">
      <alignment horizontal="left" vertical="center" shrinkToFit="1"/>
    </xf>
    <xf numFmtId="38" fontId="22" fillId="0" borderId="34" xfId="4" applyFont="1" applyFill="1" applyBorder="1" applyAlignment="1" applyProtection="1">
      <alignment horizontal="left" vertical="center" shrinkToFit="1"/>
    </xf>
    <xf numFmtId="0" fontId="26" fillId="0" borderId="82" xfId="1" applyFont="1" applyFill="1" applyBorder="1" applyAlignment="1">
      <alignment horizontal="center" vertical="center"/>
    </xf>
    <xf numFmtId="0" fontId="24" fillId="0" borderId="38" xfId="1" applyFont="1" applyFill="1" applyBorder="1" applyAlignment="1">
      <alignment horizontal="center" vertical="center" shrinkToFit="1"/>
    </xf>
    <xf numFmtId="38" fontId="22" fillId="0" borderId="63" xfId="4" applyFont="1" applyFill="1" applyBorder="1" applyAlignment="1" applyProtection="1">
      <alignment horizontal="left" vertical="center"/>
    </xf>
    <xf numFmtId="38" fontId="22" fillId="0" borderId="37" xfId="4" applyFont="1" applyFill="1" applyBorder="1" applyAlignment="1" applyProtection="1">
      <alignment horizontal="left" vertical="center"/>
    </xf>
    <xf numFmtId="38" fontId="22" fillId="0" borderId="207" xfId="4" applyFont="1" applyFill="1" applyBorder="1" applyAlignment="1" applyProtection="1">
      <alignment horizontal="left" vertical="center"/>
    </xf>
    <xf numFmtId="38" fontId="22" fillId="0" borderId="227" xfId="4" applyFont="1" applyFill="1" applyBorder="1" applyAlignment="1" applyProtection="1">
      <alignment horizontal="left" vertical="center"/>
    </xf>
    <xf numFmtId="0" fontId="26" fillId="0" borderId="50" xfId="1" applyFont="1" applyFill="1" applyBorder="1" applyAlignment="1">
      <alignment horizontal="center" vertical="center"/>
    </xf>
    <xf numFmtId="0" fontId="26" fillId="0" borderId="137" xfId="1" applyFont="1" applyFill="1" applyBorder="1" applyAlignment="1">
      <alignment horizontal="center" vertical="center"/>
    </xf>
    <xf numFmtId="0" fontId="28" fillId="0" borderId="58" xfId="3" applyFont="1" applyFill="1" applyBorder="1" applyAlignment="1">
      <alignment horizontal="center" vertical="center"/>
    </xf>
    <xf numFmtId="0" fontId="28" fillId="0" borderId="41" xfId="3" applyFont="1" applyFill="1" applyBorder="1" applyAlignment="1">
      <alignment horizontal="center" vertical="center"/>
    </xf>
    <xf numFmtId="0" fontId="28" fillId="0" borderId="117" xfId="3" applyFont="1" applyFill="1" applyBorder="1" applyAlignment="1">
      <alignment horizontal="center" vertical="center"/>
    </xf>
    <xf numFmtId="0" fontId="26" fillId="4" borderId="82" xfId="1" applyFont="1" applyFill="1" applyBorder="1" applyAlignment="1">
      <alignment horizontal="center" vertical="center"/>
    </xf>
    <xf numFmtId="0" fontId="26" fillId="4" borderId="135" xfId="1" applyFont="1" applyFill="1" applyBorder="1" applyAlignment="1">
      <alignment horizontal="center" vertical="center"/>
    </xf>
    <xf numFmtId="0" fontId="26" fillId="6" borderId="176" xfId="1" applyFont="1" applyFill="1" applyBorder="1" applyAlignment="1">
      <alignment horizontal="center" vertical="center"/>
    </xf>
    <xf numFmtId="38" fontId="23" fillId="6" borderId="34" xfId="4" applyFont="1" applyFill="1" applyBorder="1" applyAlignment="1" applyProtection="1">
      <alignment horizontal="center" vertical="center"/>
    </xf>
    <xf numFmtId="38" fontId="23" fillId="6" borderId="167" xfId="4" applyFont="1" applyFill="1" applyBorder="1" applyAlignment="1" applyProtection="1">
      <alignment horizontal="center" vertical="center"/>
    </xf>
    <xf numFmtId="0" fontId="26" fillId="6" borderId="175" xfId="1" applyFont="1" applyFill="1" applyBorder="1" applyAlignment="1">
      <alignment horizontal="center" vertical="center"/>
    </xf>
    <xf numFmtId="38" fontId="23" fillId="0" borderId="36" xfId="4" applyFont="1" applyFill="1" applyBorder="1" applyAlignment="1" applyProtection="1">
      <alignment horizontal="center" vertical="center"/>
    </xf>
    <xf numFmtId="40" fontId="23" fillId="0" borderId="36" xfId="5" applyNumberFormat="1" applyFont="1" applyFill="1" applyBorder="1" applyAlignment="1" applyProtection="1">
      <alignment horizontal="center" vertical="center"/>
    </xf>
    <xf numFmtId="40" fontId="26" fillId="0" borderId="147" xfId="5" applyNumberFormat="1" applyFont="1" applyFill="1" applyBorder="1" applyAlignment="1" applyProtection="1">
      <alignment horizontal="center" vertical="center"/>
    </xf>
    <xf numFmtId="38" fontId="35" fillId="0" borderId="156" xfId="4" applyFont="1" applyFill="1" applyBorder="1" applyAlignment="1" applyProtection="1">
      <alignment horizontal="center" vertical="center"/>
    </xf>
    <xf numFmtId="0" fontId="26" fillId="6" borderId="177" xfId="1" applyFont="1" applyFill="1" applyBorder="1" applyAlignment="1">
      <alignment horizontal="center" vertical="center"/>
    </xf>
    <xf numFmtId="0" fontId="26" fillId="6" borderId="82" xfId="1" applyFont="1" applyFill="1" applyBorder="1" applyAlignment="1">
      <alignment horizontal="center" vertical="center"/>
    </xf>
    <xf numFmtId="0" fontId="26" fillId="6" borderId="135" xfId="1" applyFont="1" applyFill="1" applyBorder="1" applyAlignment="1">
      <alignment horizontal="center" vertical="center"/>
    </xf>
    <xf numFmtId="0" fontId="26" fillId="6" borderId="174" xfId="1" applyFont="1" applyFill="1" applyBorder="1" applyAlignment="1">
      <alignment horizontal="center" vertical="center"/>
    </xf>
    <xf numFmtId="0" fontId="24" fillId="6" borderId="172" xfId="1" applyFont="1" applyFill="1" applyBorder="1" applyAlignment="1">
      <alignment horizontal="center" vertical="center" shrinkToFit="1"/>
    </xf>
    <xf numFmtId="38" fontId="24" fillId="6" borderId="172" xfId="1" applyNumberFormat="1" applyFont="1" applyFill="1" applyBorder="1" applyAlignment="1">
      <alignment horizontal="center" vertical="center" shrinkToFit="1"/>
    </xf>
    <xf numFmtId="38" fontId="24" fillId="6" borderId="87" xfId="1" applyNumberFormat="1" applyFont="1" applyFill="1" applyBorder="1" applyAlignment="1">
      <alignment horizontal="center" vertical="center" shrinkToFit="1"/>
    </xf>
    <xf numFmtId="38" fontId="23" fillId="6" borderId="113" xfId="4" applyFont="1" applyFill="1" applyBorder="1" applyAlignment="1" applyProtection="1">
      <alignment horizontal="center" vertical="center"/>
    </xf>
    <xf numFmtId="0" fontId="24" fillId="6" borderId="171" xfId="1" applyFont="1" applyFill="1" applyBorder="1" applyAlignment="1">
      <alignment horizontal="center" vertical="center" shrinkToFit="1"/>
    </xf>
    <xf numFmtId="0" fontId="22" fillId="0" borderId="61" xfId="3" applyFont="1" applyFill="1" applyBorder="1" applyAlignment="1">
      <alignment horizontal="center" vertical="center"/>
    </xf>
    <xf numFmtId="0" fontId="22" fillId="0" borderId="36" xfId="3" applyFont="1" applyFill="1" applyBorder="1" applyAlignment="1">
      <alignment horizontal="center" vertical="center"/>
    </xf>
    <xf numFmtId="38" fontId="23" fillId="0" borderId="61" xfId="4" applyFont="1" applyFill="1" applyBorder="1" applyAlignment="1" applyProtection="1">
      <alignment horizontal="center" vertical="center" shrinkToFit="1"/>
    </xf>
    <xf numFmtId="38" fontId="23" fillId="0" borderId="36" xfId="4" applyFont="1" applyFill="1" applyBorder="1" applyAlignment="1" applyProtection="1">
      <alignment horizontal="center" vertical="center" shrinkToFit="1"/>
    </xf>
    <xf numFmtId="0" fontId="22" fillId="0" borderId="110" xfId="3" applyFont="1" applyFill="1" applyBorder="1" applyAlignment="1">
      <alignment horizontal="center" vertical="center"/>
    </xf>
    <xf numFmtId="38" fontId="23" fillId="0" borderId="110" xfId="4" applyFont="1" applyFill="1" applyBorder="1" applyAlignment="1" applyProtection="1">
      <alignment horizontal="center" vertical="center" shrinkToFit="1"/>
    </xf>
    <xf numFmtId="0" fontId="26" fillId="4" borderId="137" xfId="1" applyFont="1" applyFill="1" applyBorder="1" applyAlignment="1">
      <alignment horizontal="center" vertical="center"/>
    </xf>
    <xf numFmtId="0" fontId="26" fillId="4" borderId="131" xfId="1" applyFont="1" applyFill="1" applyBorder="1" applyAlignment="1">
      <alignment horizontal="center" vertical="center"/>
    </xf>
    <xf numFmtId="38" fontId="23" fillId="0" borderId="111" xfId="4" applyFont="1" applyFill="1" applyBorder="1" applyAlignment="1" applyProtection="1">
      <alignment horizontal="center" vertical="center"/>
    </xf>
    <xf numFmtId="38" fontId="23" fillId="0" borderId="113" xfId="4" applyFont="1" applyFill="1" applyBorder="1" applyAlignment="1" applyProtection="1">
      <alignment horizontal="center" vertical="center"/>
    </xf>
    <xf numFmtId="38" fontId="23" fillId="0" borderId="60" xfId="4" applyFont="1" applyFill="1" applyBorder="1" applyAlignment="1" applyProtection="1">
      <alignment horizontal="center" vertical="center"/>
    </xf>
    <xf numFmtId="38" fontId="23" fillId="0" borderId="34" xfId="4" applyFont="1" applyFill="1" applyBorder="1" applyAlignment="1" applyProtection="1">
      <alignment horizontal="center" vertical="center"/>
    </xf>
    <xf numFmtId="38" fontId="23" fillId="0" borderId="60" xfId="4" applyFont="1" applyFill="1" applyBorder="1" applyAlignment="1" applyProtection="1">
      <alignment horizontal="center" vertical="center" shrinkToFit="1"/>
    </xf>
    <xf numFmtId="38" fontId="23" fillId="0" borderId="34" xfId="4" applyFont="1" applyFill="1" applyBorder="1" applyAlignment="1" applyProtection="1">
      <alignment horizontal="center" vertical="center" shrinkToFit="1"/>
    </xf>
    <xf numFmtId="38" fontId="23" fillId="0" borderId="63" xfId="4" applyFont="1" applyFill="1" applyBorder="1" applyAlignment="1" applyProtection="1">
      <alignment horizontal="center" vertical="center"/>
    </xf>
    <xf numFmtId="38" fontId="23" fillId="0" borderId="37" xfId="4" applyFont="1" applyFill="1" applyBorder="1" applyAlignment="1" applyProtection="1">
      <alignment horizontal="center" vertical="center"/>
    </xf>
    <xf numFmtId="38" fontId="23" fillId="0" borderId="207" xfId="4" applyFont="1" applyFill="1" applyBorder="1" applyAlignment="1" applyProtection="1">
      <alignment horizontal="center" vertical="center"/>
    </xf>
    <xf numFmtId="38" fontId="23" fillId="0" borderId="227" xfId="4" applyFont="1" applyFill="1" applyBorder="1" applyAlignment="1" applyProtection="1">
      <alignment horizontal="center" vertical="center"/>
    </xf>
    <xf numFmtId="0" fontId="34" fillId="0" borderId="8" xfId="0" applyFont="1" applyBorder="1" applyAlignment="1">
      <alignment horizontal="center" vertical="center" textRotation="90"/>
    </xf>
    <xf numFmtId="0" fontId="34" fillId="0" borderId="128" xfId="0" applyFont="1" applyBorder="1" applyAlignment="1">
      <alignment horizontal="center" vertical="center" textRotation="90"/>
    </xf>
    <xf numFmtId="0" fontId="32" fillId="0" borderId="120" xfId="0" applyFont="1" applyBorder="1" applyAlignment="1">
      <alignment horizontal="center" vertical="center" textRotation="90"/>
    </xf>
    <xf numFmtId="0" fontId="32" fillId="0" borderId="119" xfId="0" applyFont="1" applyBorder="1" applyAlignment="1">
      <alignment horizontal="center" vertical="center" textRotation="90"/>
    </xf>
    <xf numFmtId="0" fontId="32" fillId="0" borderId="195" xfId="0" applyFont="1" applyBorder="1" applyAlignment="1">
      <alignment horizontal="center" vertical="center" textRotation="90"/>
    </xf>
    <xf numFmtId="0" fontId="34" fillId="0" borderId="129" xfId="0" applyFont="1" applyBorder="1" applyAlignment="1">
      <alignment horizontal="center" vertical="center" textRotation="90"/>
    </xf>
    <xf numFmtId="0" fontId="32" fillId="0" borderId="196" xfId="0" applyFont="1" applyBorder="1" applyAlignment="1">
      <alignment horizontal="center" vertical="center" textRotation="90"/>
    </xf>
    <xf numFmtId="0" fontId="32" fillId="0" borderId="162" xfId="0" applyFont="1" applyBorder="1" applyAlignment="1">
      <alignment horizontal="center" vertical="center" textRotation="90"/>
    </xf>
    <xf numFmtId="0" fontId="7" fillId="0" borderId="75" xfId="1" applyFont="1" applyFill="1" applyBorder="1" applyAlignment="1">
      <alignment horizontal="center" vertical="center"/>
    </xf>
    <xf numFmtId="0" fontId="7" fillId="0" borderId="76" xfId="1" applyFont="1" applyFill="1" applyBorder="1" applyAlignment="1">
      <alignment horizontal="center" vertical="center"/>
    </xf>
    <xf numFmtId="0" fontId="7" fillId="0" borderId="77" xfId="1" applyFont="1" applyFill="1" applyBorder="1" applyAlignment="1">
      <alignment horizontal="center" vertical="center"/>
    </xf>
    <xf numFmtId="0" fontId="18" fillId="0" borderId="102" xfId="0" applyFont="1" applyBorder="1" applyAlignment="1">
      <alignment horizontal="center"/>
    </xf>
    <xf numFmtId="0" fontId="18" fillId="0" borderId="103" xfId="0" applyFont="1" applyBorder="1" applyAlignment="1">
      <alignment horizontal="center"/>
    </xf>
    <xf numFmtId="0" fontId="21" fillId="0" borderId="1" xfId="0" applyFont="1" applyBorder="1" applyAlignment="1">
      <alignment horizontal="center" vertical="center"/>
    </xf>
    <xf numFmtId="0" fontId="21" fillId="0" borderId="101" xfId="0" applyFont="1" applyBorder="1" applyAlignment="1">
      <alignment horizontal="center" vertical="center"/>
    </xf>
    <xf numFmtId="0" fontId="21" fillId="0" borderId="2" xfId="0" applyFont="1" applyBorder="1" applyAlignment="1">
      <alignment horizontal="center" vertical="center"/>
    </xf>
  </cellXfs>
  <cellStyles count="6">
    <cellStyle name="桁区切り" xfId="5" builtinId="6"/>
    <cellStyle name="桁区切り 2" xfId="4"/>
    <cellStyle name="標準" xfId="0" builtinId="0"/>
    <cellStyle name="標準 2" xfId="3"/>
    <cellStyle name="標準_10teams" xfId="2"/>
    <cellStyle name="標準_10teams_対戦表200104" xfId="1"/>
  </cellStyles>
  <dxfs count="0"/>
  <tableStyles count="0" defaultTableStyle="TableStyleMedium9" defaultPivotStyle="PivotStyleLight16"/>
  <colors>
    <mruColors>
      <color rgb="FFFFFF99"/>
      <color rgb="FFEAEAEA"/>
      <color rgb="FF008000"/>
      <color rgb="FF006600"/>
      <color rgb="FF66FF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22</xdr:col>
      <xdr:colOff>95255</xdr:colOff>
      <xdr:row>12</xdr:row>
      <xdr:rowOff>0</xdr:rowOff>
    </xdr:from>
    <xdr:ext cx="1622047" cy="275717"/>
    <xdr:sp macro="" textlink="">
      <xdr:nvSpPr>
        <xdr:cNvPr id="13" name="テキスト ボックス 12"/>
        <xdr:cNvSpPr txBox="1"/>
      </xdr:nvSpPr>
      <xdr:spPr>
        <a:xfrm>
          <a:off x="9345088" y="2963333"/>
          <a:ext cx="1622047" cy="275717"/>
        </a:xfrm>
        <a:prstGeom prst="rect">
          <a:avLst/>
        </a:prstGeom>
        <a:solidFill>
          <a:schemeClr val="accent2">
            <a:lumMod val="20000"/>
            <a:lumOff val="80000"/>
          </a:schemeClr>
        </a:solidFill>
        <a:ln>
          <a:solidFill>
            <a:schemeClr val="accent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MK</a:t>
          </a:r>
          <a:r>
            <a:rPr kumimoji="1" lang="ja-JP" altLang="en-US" sz="1100"/>
            <a:t> 吉富　←→　</a:t>
          </a:r>
          <a:r>
            <a:rPr kumimoji="1" lang="en-US" altLang="ja-JP" sz="1100"/>
            <a:t>AN</a:t>
          </a:r>
          <a:r>
            <a:rPr kumimoji="1" lang="ja-JP" altLang="en-US" sz="1100"/>
            <a:t> 東浦</a:t>
          </a:r>
        </a:p>
      </xdr:txBody>
    </xdr:sp>
    <xdr:clientData/>
  </xdr:oneCellAnchor>
  <xdr:oneCellAnchor>
    <xdr:from>
      <xdr:col>22</xdr:col>
      <xdr:colOff>88906</xdr:colOff>
      <xdr:row>22</xdr:row>
      <xdr:rowOff>0</xdr:rowOff>
    </xdr:from>
    <xdr:ext cx="1622047" cy="275717"/>
    <xdr:sp macro="" textlink="">
      <xdr:nvSpPr>
        <xdr:cNvPr id="14" name="テキスト ボックス 13"/>
        <xdr:cNvSpPr txBox="1"/>
      </xdr:nvSpPr>
      <xdr:spPr>
        <a:xfrm>
          <a:off x="9338739" y="5111750"/>
          <a:ext cx="1622047" cy="275717"/>
        </a:xfrm>
        <a:prstGeom prst="rect">
          <a:avLst/>
        </a:prstGeom>
        <a:solidFill>
          <a:schemeClr val="accent2">
            <a:lumMod val="20000"/>
            <a:lumOff val="80000"/>
          </a:schemeClr>
        </a:solidFill>
        <a:ln>
          <a:solidFill>
            <a:schemeClr val="accent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MK</a:t>
          </a:r>
          <a:r>
            <a:rPr kumimoji="1" lang="ja-JP" altLang="en-US" sz="1100"/>
            <a:t> 加藤　←→　</a:t>
          </a:r>
          <a:r>
            <a:rPr kumimoji="1" lang="en-US" altLang="ja-JP" sz="1100"/>
            <a:t>AN</a:t>
          </a:r>
          <a:r>
            <a:rPr kumimoji="1" lang="ja-JP" altLang="en-US" sz="1100"/>
            <a:t> 荒川</a:t>
          </a:r>
        </a:p>
      </xdr:txBody>
    </xdr:sp>
    <xdr:clientData/>
  </xdr:oneCellAnchor>
  <xdr:oneCellAnchor>
    <xdr:from>
      <xdr:col>22</xdr:col>
      <xdr:colOff>93140</xdr:colOff>
      <xdr:row>29</xdr:row>
      <xdr:rowOff>0</xdr:rowOff>
    </xdr:from>
    <xdr:ext cx="1622047" cy="275717"/>
    <xdr:sp macro="" textlink="">
      <xdr:nvSpPr>
        <xdr:cNvPr id="15" name="テキスト ボックス 14"/>
        <xdr:cNvSpPr txBox="1"/>
      </xdr:nvSpPr>
      <xdr:spPr>
        <a:xfrm>
          <a:off x="9342973" y="6646333"/>
          <a:ext cx="1622047" cy="275717"/>
        </a:xfrm>
        <a:prstGeom prst="rect">
          <a:avLst/>
        </a:prstGeom>
        <a:solidFill>
          <a:schemeClr val="accent2">
            <a:lumMod val="20000"/>
            <a:lumOff val="80000"/>
          </a:schemeClr>
        </a:solidFill>
        <a:ln>
          <a:solidFill>
            <a:schemeClr val="accent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MK</a:t>
          </a:r>
          <a:r>
            <a:rPr kumimoji="1" lang="ja-JP" altLang="en-US" sz="1100"/>
            <a:t> 北詰　←→　</a:t>
          </a:r>
          <a:r>
            <a:rPr kumimoji="1" lang="en-US" altLang="ja-JP" sz="1100"/>
            <a:t>AN</a:t>
          </a:r>
          <a:r>
            <a:rPr kumimoji="1" lang="ja-JP" altLang="en-US" sz="1100"/>
            <a:t> 今井</a:t>
          </a:r>
        </a:p>
      </xdr:txBody>
    </xdr:sp>
    <xdr:clientData/>
  </xdr:oneCellAnchor>
  <xdr:oneCellAnchor>
    <xdr:from>
      <xdr:col>22</xdr:col>
      <xdr:colOff>93140</xdr:colOff>
      <xdr:row>36</xdr:row>
      <xdr:rowOff>0</xdr:rowOff>
    </xdr:from>
    <xdr:ext cx="1622047" cy="275717"/>
    <xdr:sp macro="" textlink="">
      <xdr:nvSpPr>
        <xdr:cNvPr id="16" name="テキスト ボックス 15"/>
        <xdr:cNvSpPr txBox="1"/>
      </xdr:nvSpPr>
      <xdr:spPr>
        <a:xfrm>
          <a:off x="9342973" y="8180917"/>
          <a:ext cx="1622047" cy="275717"/>
        </a:xfrm>
        <a:prstGeom prst="rect">
          <a:avLst/>
        </a:prstGeom>
        <a:solidFill>
          <a:schemeClr val="accent2">
            <a:lumMod val="20000"/>
            <a:lumOff val="80000"/>
          </a:schemeClr>
        </a:solidFill>
        <a:ln>
          <a:solidFill>
            <a:schemeClr val="accent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MK</a:t>
          </a:r>
          <a:r>
            <a:rPr kumimoji="1" lang="ja-JP" altLang="en-US" sz="1100"/>
            <a:t> 荒川　←→　</a:t>
          </a:r>
          <a:r>
            <a:rPr kumimoji="1" lang="en-US" altLang="ja-JP" sz="1100"/>
            <a:t>AN</a:t>
          </a:r>
          <a:r>
            <a:rPr kumimoji="1" lang="ja-JP" altLang="en-US" sz="1100"/>
            <a:t> 加藤</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Q119"/>
  <sheetViews>
    <sheetView tabSelected="1" topLeftCell="B1" zoomScaleNormal="100" zoomScaleSheetLayoutView="100" workbookViewId="0">
      <selection activeCell="C2" sqref="C2"/>
    </sheetView>
  </sheetViews>
  <sheetFormatPr defaultRowHeight="13.5"/>
  <cols>
    <col min="1" max="1" width="11.125" style="14" hidden="1" customWidth="1"/>
    <col min="2" max="2" width="6.625" style="9" customWidth="1"/>
    <col min="3" max="3" width="23.125" style="9" customWidth="1"/>
    <col min="4" max="4" width="13.875" style="9" hidden="1" customWidth="1"/>
    <col min="5" max="5" width="18" style="9" hidden="1" customWidth="1"/>
    <col min="6" max="6" width="10.75" style="10" hidden="1" customWidth="1"/>
    <col min="7" max="7" width="6.625" style="11" customWidth="1"/>
    <col min="8" max="18" width="6.125" style="14" customWidth="1"/>
    <col min="19" max="22" width="6.125" style="9" customWidth="1"/>
    <col min="23" max="43" width="6.125" style="9" hidden="1" customWidth="1"/>
    <col min="44" max="57" width="6.125" style="9" customWidth="1"/>
    <col min="58" max="237" width="9" style="9"/>
    <col min="238" max="238" width="11.125" style="9" customWidth="1"/>
    <col min="239" max="240" width="6.625" style="9" customWidth="1"/>
    <col min="241" max="241" width="18.875" style="9" customWidth="1"/>
    <col min="242" max="242" width="10.625" style="9" customWidth="1"/>
    <col min="243" max="243" width="19.875" style="9" customWidth="1"/>
    <col min="244" max="244" width="6.625" style="9" customWidth="1"/>
    <col min="245" max="251" width="5.25" style="9" customWidth="1"/>
    <col min="252" max="253" width="6.125" style="9" customWidth="1"/>
    <col min="254" max="254" width="7.625" style="9" customWidth="1"/>
    <col min="255" max="258" width="6.125" style="9" customWidth="1"/>
    <col min="259" max="259" width="8" style="9" customWidth="1"/>
    <col min="260" max="273" width="0" style="9" hidden="1" customWidth="1"/>
    <col min="274" max="274" width="9" style="9" customWidth="1"/>
    <col min="275" max="493" width="9" style="9"/>
    <col min="494" max="494" width="11.125" style="9" customWidth="1"/>
    <col min="495" max="496" width="6.625" style="9" customWidth="1"/>
    <col min="497" max="497" width="18.875" style="9" customWidth="1"/>
    <col min="498" max="498" width="10.625" style="9" customWidth="1"/>
    <col min="499" max="499" width="19.875" style="9" customWidth="1"/>
    <col min="500" max="500" width="6.625" style="9" customWidth="1"/>
    <col min="501" max="507" width="5.25" style="9" customWidth="1"/>
    <col min="508" max="509" width="6.125" style="9" customWidth="1"/>
    <col min="510" max="510" width="7.625" style="9" customWidth="1"/>
    <col min="511" max="514" width="6.125" style="9" customWidth="1"/>
    <col min="515" max="515" width="8" style="9" customWidth="1"/>
    <col min="516" max="529" width="0" style="9" hidden="1" customWidth="1"/>
    <col min="530" max="530" width="9" style="9" customWidth="1"/>
    <col min="531" max="749" width="9" style="9"/>
    <col min="750" max="750" width="11.125" style="9" customWidth="1"/>
    <col min="751" max="752" width="6.625" style="9" customWidth="1"/>
    <col min="753" max="753" width="18.875" style="9" customWidth="1"/>
    <col min="754" max="754" width="10.625" style="9" customWidth="1"/>
    <col min="755" max="755" width="19.875" style="9" customWidth="1"/>
    <col min="756" max="756" width="6.625" style="9" customWidth="1"/>
    <col min="757" max="763" width="5.25" style="9" customWidth="1"/>
    <col min="764" max="765" width="6.125" style="9" customWidth="1"/>
    <col min="766" max="766" width="7.625" style="9" customWidth="1"/>
    <col min="767" max="770" width="6.125" style="9" customWidth="1"/>
    <col min="771" max="771" width="8" style="9" customWidth="1"/>
    <col min="772" max="785" width="0" style="9" hidden="1" customWidth="1"/>
    <col min="786" max="786" width="9" style="9" customWidth="1"/>
    <col min="787" max="1005" width="9" style="9"/>
    <col min="1006" max="1006" width="11.125" style="9" customWidth="1"/>
    <col min="1007" max="1008" width="6.625" style="9" customWidth="1"/>
    <col min="1009" max="1009" width="18.875" style="9" customWidth="1"/>
    <col min="1010" max="1010" width="10.625" style="9" customWidth="1"/>
    <col min="1011" max="1011" width="19.875" style="9" customWidth="1"/>
    <col min="1012" max="1012" width="6.625" style="9" customWidth="1"/>
    <col min="1013" max="1019" width="5.25" style="9" customWidth="1"/>
    <col min="1020" max="1021" width="6.125" style="9" customWidth="1"/>
    <col min="1022" max="1022" width="7.625" style="9" customWidth="1"/>
    <col min="1023" max="1026" width="6.125" style="9" customWidth="1"/>
    <col min="1027" max="1027" width="8" style="9" customWidth="1"/>
    <col min="1028" max="1041" width="0" style="9" hidden="1" customWidth="1"/>
    <col min="1042" max="1042" width="9" style="9" customWidth="1"/>
    <col min="1043" max="1261" width="9" style="9"/>
    <col min="1262" max="1262" width="11.125" style="9" customWidth="1"/>
    <col min="1263" max="1264" width="6.625" style="9" customWidth="1"/>
    <col min="1265" max="1265" width="18.875" style="9" customWidth="1"/>
    <col min="1266" max="1266" width="10.625" style="9" customWidth="1"/>
    <col min="1267" max="1267" width="19.875" style="9" customWidth="1"/>
    <col min="1268" max="1268" width="6.625" style="9" customWidth="1"/>
    <col min="1269" max="1275" width="5.25" style="9" customWidth="1"/>
    <col min="1276" max="1277" width="6.125" style="9" customWidth="1"/>
    <col min="1278" max="1278" width="7.625" style="9" customWidth="1"/>
    <col min="1279" max="1282" width="6.125" style="9" customWidth="1"/>
    <col min="1283" max="1283" width="8" style="9" customWidth="1"/>
    <col min="1284" max="1297" width="0" style="9" hidden="1" customWidth="1"/>
    <col min="1298" max="1298" width="9" style="9" customWidth="1"/>
    <col min="1299" max="1517" width="9" style="9"/>
    <col min="1518" max="1518" width="11.125" style="9" customWidth="1"/>
    <col min="1519" max="1520" width="6.625" style="9" customWidth="1"/>
    <col min="1521" max="1521" width="18.875" style="9" customWidth="1"/>
    <col min="1522" max="1522" width="10.625" style="9" customWidth="1"/>
    <col min="1523" max="1523" width="19.875" style="9" customWidth="1"/>
    <col min="1524" max="1524" width="6.625" style="9" customWidth="1"/>
    <col min="1525" max="1531" width="5.25" style="9" customWidth="1"/>
    <col min="1532" max="1533" width="6.125" style="9" customWidth="1"/>
    <col min="1534" max="1534" width="7.625" style="9" customWidth="1"/>
    <col min="1535" max="1538" width="6.125" style="9" customWidth="1"/>
    <col min="1539" max="1539" width="8" style="9" customWidth="1"/>
    <col min="1540" max="1553" width="0" style="9" hidden="1" customWidth="1"/>
    <col min="1554" max="1554" width="9" style="9" customWidth="1"/>
    <col min="1555" max="1773" width="9" style="9"/>
    <col min="1774" max="1774" width="11.125" style="9" customWidth="1"/>
    <col min="1775" max="1776" width="6.625" style="9" customWidth="1"/>
    <col min="1777" max="1777" width="18.875" style="9" customWidth="1"/>
    <col min="1778" max="1778" width="10.625" style="9" customWidth="1"/>
    <col min="1779" max="1779" width="19.875" style="9" customWidth="1"/>
    <col min="1780" max="1780" width="6.625" style="9" customWidth="1"/>
    <col min="1781" max="1787" width="5.25" style="9" customWidth="1"/>
    <col min="1788" max="1789" width="6.125" style="9" customWidth="1"/>
    <col min="1790" max="1790" width="7.625" style="9" customWidth="1"/>
    <col min="1791" max="1794" width="6.125" style="9" customWidth="1"/>
    <col min="1795" max="1795" width="8" style="9" customWidth="1"/>
    <col min="1796" max="1809" width="0" style="9" hidden="1" customWidth="1"/>
    <col min="1810" max="1810" width="9" style="9" customWidth="1"/>
    <col min="1811" max="2029" width="9" style="9"/>
    <col min="2030" max="2030" width="11.125" style="9" customWidth="1"/>
    <col min="2031" max="2032" width="6.625" style="9" customWidth="1"/>
    <col min="2033" max="2033" width="18.875" style="9" customWidth="1"/>
    <col min="2034" max="2034" width="10.625" style="9" customWidth="1"/>
    <col min="2035" max="2035" width="19.875" style="9" customWidth="1"/>
    <col min="2036" max="2036" width="6.625" style="9" customWidth="1"/>
    <col min="2037" max="2043" width="5.25" style="9" customWidth="1"/>
    <col min="2044" max="2045" width="6.125" style="9" customWidth="1"/>
    <col min="2046" max="2046" width="7.625" style="9" customWidth="1"/>
    <col min="2047" max="2050" width="6.125" style="9" customWidth="1"/>
    <col min="2051" max="2051" width="8" style="9" customWidth="1"/>
    <col min="2052" max="2065" width="0" style="9" hidden="1" customWidth="1"/>
    <col min="2066" max="2066" width="9" style="9" customWidth="1"/>
    <col min="2067" max="2285" width="9" style="9"/>
    <col min="2286" max="2286" width="11.125" style="9" customWidth="1"/>
    <col min="2287" max="2288" width="6.625" style="9" customWidth="1"/>
    <col min="2289" max="2289" width="18.875" style="9" customWidth="1"/>
    <col min="2290" max="2290" width="10.625" style="9" customWidth="1"/>
    <col min="2291" max="2291" width="19.875" style="9" customWidth="1"/>
    <col min="2292" max="2292" width="6.625" style="9" customWidth="1"/>
    <col min="2293" max="2299" width="5.25" style="9" customWidth="1"/>
    <col min="2300" max="2301" width="6.125" style="9" customWidth="1"/>
    <col min="2302" max="2302" width="7.625" style="9" customWidth="1"/>
    <col min="2303" max="2306" width="6.125" style="9" customWidth="1"/>
    <col min="2307" max="2307" width="8" style="9" customWidth="1"/>
    <col min="2308" max="2321" width="0" style="9" hidden="1" customWidth="1"/>
    <col min="2322" max="2322" width="9" style="9" customWidth="1"/>
    <col min="2323" max="2541" width="9" style="9"/>
    <col min="2542" max="2542" width="11.125" style="9" customWidth="1"/>
    <col min="2543" max="2544" width="6.625" style="9" customWidth="1"/>
    <col min="2545" max="2545" width="18.875" style="9" customWidth="1"/>
    <col min="2546" max="2546" width="10.625" style="9" customWidth="1"/>
    <col min="2547" max="2547" width="19.875" style="9" customWidth="1"/>
    <col min="2548" max="2548" width="6.625" style="9" customWidth="1"/>
    <col min="2549" max="2555" width="5.25" style="9" customWidth="1"/>
    <col min="2556" max="2557" width="6.125" style="9" customWidth="1"/>
    <col min="2558" max="2558" width="7.625" style="9" customWidth="1"/>
    <col min="2559" max="2562" width="6.125" style="9" customWidth="1"/>
    <col min="2563" max="2563" width="8" style="9" customWidth="1"/>
    <col min="2564" max="2577" width="0" style="9" hidden="1" customWidth="1"/>
    <col min="2578" max="2578" width="9" style="9" customWidth="1"/>
    <col min="2579" max="2797" width="9" style="9"/>
    <col min="2798" max="2798" width="11.125" style="9" customWidth="1"/>
    <col min="2799" max="2800" width="6.625" style="9" customWidth="1"/>
    <col min="2801" max="2801" width="18.875" style="9" customWidth="1"/>
    <col min="2802" max="2802" width="10.625" style="9" customWidth="1"/>
    <col min="2803" max="2803" width="19.875" style="9" customWidth="1"/>
    <col min="2804" max="2804" width="6.625" style="9" customWidth="1"/>
    <col min="2805" max="2811" width="5.25" style="9" customWidth="1"/>
    <col min="2812" max="2813" width="6.125" style="9" customWidth="1"/>
    <col min="2814" max="2814" width="7.625" style="9" customWidth="1"/>
    <col min="2815" max="2818" width="6.125" style="9" customWidth="1"/>
    <col min="2819" max="2819" width="8" style="9" customWidth="1"/>
    <col min="2820" max="2833" width="0" style="9" hidden="1" customWidth="1"/>
    <col min="2834" max="2834" width="9" style="9" customWidth="1"/>
    <col min="2835" max="3053" width="9" style="9"/>
    <col min="3054" max="3054" width="11.125" style="9" customWidth="1"/>
    <col min="3055" max="3056" width="6.625" style="9" customWidth="1"/>
    <col min="3057" max="3057" width="18.875" style="9" customWidth="1"/>
    <col min="3058" max="3058" width="10.625" style="9" customWidth="1"/>
    <col min="3059" max="3059" width="19.875" style="9" customWidth="1"/>
    <col min="3060" max="3060" width="6.625" style="9" customWidth="1"/>
    <col min="3061" max="3067" width="5.25" style="9" customWidth="1"/>
    <col min="3068" max="3069" width="6.125" style="9" customWidth="1"/>
    <col min="3070" max="3070" width="7.625" style="9" customWidth="1"/>
    <col min="3071" max="3074" width="6.125" style="9" customWidth="1"/>
    <col min="3075" max="3075" width="8" style="9" customWidth="1"/>
    <col min="3076" max="3089" width="0" style="9" hidden="1" customWidth="1"/>
    <col min="3090" max="3090" width="9" style="9" customWidth="1"/>
    <col min="3091" max="3309" width="9" style="9"/>
    <col min="3310" max="3310" width="11.125" style="9" customWidth="1"/>
    <col min="3311" max="3312" width="6.625" style="9" customWidth="1"/>
    <col min="3313" max="3313" width="18.875" style="9" customWidth="1"/>
    <col min="3314" max="3314" width="10.625" style="9" customWidth="1"/>
    <col min="3315" max="3315" width="19.875" style="9" customWidth="1"/>
    <col min="3316" max="3316" width="6.625" style="9" customWidth="1"/>
    <col min="3317" max="3323" width="5.25" style="9" customWidth="1"/>
    <col min="3324" max="3325" width="6.125" style="9" customWidth="1"/>
    <col min="3326" max="3326" width="7.625" style="9" customWidth="1"/>
    <col min="3327" max="3330" width="6.125" style="9" customWidth="1"/>
    <col min="3331" max="3331" width="8" style="9" customWidth="1"/>
    <col min="3332" max="3345" width="0" style="9" hidden="1" customWidth="1"/>
    <col min="3346" max="3346" width="9" style="9" customWidth="1"/>
    <col min="3347" max="3565" width="9" style="9"/>
    <col min="3566" max="3566" width="11.125" style="9" customWidth="1"/>
    <col min="3567" max="3568" width="6.625" style="9" customWidth="1"/>
    <col min="3569" max="3569" width="18.875" style="9" customWidth="1"/>
    <col min="3570" max="3570" width="10.625" style="9" customWidth="1"/>
    <col min="3571" max="3571" width="19.875" style="9" customWidth="1"/>
    <col min="3572" max="3572" width="6.625" style="9" customWidth="1"/>
    <col min="3573" max="3579" width="5.25" style="9" customWidth="1"/>
    <col min="3580" max="3581" width="6.125" style="9" customWidth="1"/>
    <col min="3582" max="3582" width="7.625" style="9" customWidth="1"/>
    <col min="3583" max="3586" width="6.125" style="9" customWidth="1"/>
    <col min="3587" max="3587" width="8" style="9" customWidth="1"/>
    <col min="3588" max="3601" width="0" style="9" hidden="1" customWidth="1"/>
    <col min="3602" max="3602" width="9" style="9" customWidth="1"/>
    <col min="3603" max="3821" width="9" style="9"/>
    <col min="3822" max="3822" width="11.125" style="9" customWidth="1"/>
    <col min="3823" max="3824" width="6.625" style="9" customWidth="1"/>
    <col min="3825" max="3825" width="18.875" style="9" customWidth="1"/>
    <col min="3826" max="3826" width="10.625" style="9" customWidth="1"/>
    <col min="3827" max="3827" width="19.875" style="9" customWidth="1"/>
    <col min="3828" max="3828" width="6.625" style="9" customWidth="1"/>
    <col min="3829" max="3835" width="5.25" style="9" customWidth="1"/>
    <col min="3836" max="3837" width="6.125" style="9" customWidth="1"/>
    <col min="3838" max="3838" width="7.625" style="9" customWidth="1"/>
    <col min="3839" max="3842" width="6.125" style="9" customWidth="1"/>
    <col min="3843" max="3843" width="8" style="9" customWidth="1"/>
    <col min="3844" max="3857" width="0" style="9" hidden="1" customWidth="1"/>
    <col min="3858" max="3858" width="9" style="9" customWidth="1"/>
    <col min="3859" max="4077" width="9" style="9"/>
    <col min="4078" max="4078" width="11.125" style="9" customWidth="1"/>
    <col min="4079" max="4080" width="6.625" style="9" customWidth="1"/>
    <col min="4081" max="4081" width="18.875" style="9" customWidth="1"/>
    <col min="4082" max="4082" width="10.625" style="9" customWidth="1"/>
    <col min="4083" max="4083" width="19.875" style="9" customWidth="1"/>
    <col min="4084" max="4084" width="6.625" style="9" customWidth="1"/>
    <col min="4085" max="4091" width="5.25" style="9" customWidth="1"/>
    <col min="4092" max="4093" width="6.125" style="9" customWidth="1"/>
    <col min="4094" max="4094" width="7.625" style="9" customWidth="1"/>
    <col min="4095" max="4098" width="6.125" style="9" customWidth="1"/>
    <col min="4099" max="4099" width="8" style="9" customWidth="1"/>
    <col min="4100" max="4113" width="0" style="9" hidden="1" customWidth="1"/>
    <col min="4114" max="4114" width="9" style="9" customWidth="1"/>
    <col min="4115" max="4333" width="9" style="9"/>
    <col min="4334" max="4334" width="11.125" style="9" customWidth="1"/>
    <col min="4335" max="4336" width="6.625" style="9" customWidth="1"/>
    <col min="4337" max="4337" width="18.875" style="9" customWidth="1"/>
    <col min="4338" max="4338" width="10.625" style="9" customWidth="1"/>
    <col min="4339" max="4339" width="19.875" style="9" customWidth="1"/>
    <col min="4340" max="4340" width="6.625" style="9" customWidth="1"/>
    <col min="4341" max="4347" width="5.25" style="9" customWidth="1"/>
    <col min="4348" max="4349" width="6.125" style="9" customWidth="1"/>
    <col min="4350" max="4350" width="7.625" style="9" customWidth="1"/>
    <col min="4351" max="4354" width="6.125" style="9" customWidth="1"/>
    <col min="4355" max="4355" width="8" style="9" customWidth="1"/>
    <col min="4356" max="4369" width="0" style="9" hidden="1" customWidth="1"/>
    <col min="4370" max="4370" width="9" style="9" customWidth="1"/>
    <col min="4371" max="4589" width="9" style="9"/>
    <col min="4590" max="4590" width="11.125" style="9" customWidth="1"/>
    <col min="4591" max="4592" width="6.625" style="9" customWidth="1"/>
    <col min="4593" max="4593" width="18.875" style="9" customWidth="1"/>
    <col min="4594" max="4594" width="10.625" style="9" customWidth="1"/>
    <col min="4595" max="4595" width="19.875" style="9" customWidth="1"/>
    <col min="4596" max="4596" width="6.625" style="9" customWidth="1"/>
    <col min="4597" max="4603" width="5.25" style="9" customWidth="1"/>
    <col min="4604" max="4605" width="6.125" style="9" customWidth="1"/>
    <col min="4606" max="4606" width="7.625" style="9" customWidth="1"/>
    <col min="4607" max="4610" width="6.125" style="9" customWidth="1"/>
    <col min="4611" max="4611" width="8" style="9" customWidth="1"/>
    <col min="4612" max="4625" width="0" style="9" hidden="1" customWidth="1"/>
    <col min="4626" max="4626" width="9" style="9" customWidth="1"/>
    <col min="4627" max="4845" width="9" style="9"/>
    <col min="4846" max="4846" width="11.125" style="9" customWidth="1"/>
    <col min="4847" max="4848" width="6.625" style="9" customWidth="1"/>
    <col min="4849" max="4849" width="18.875" style="9" customWidth="1"/>
    <col min="4850" max="4850" width="10.625" style="9" customWidth="1"/>
    <col min="4851" max="4851" width="19.875" style="9" customWidth="1"/>
    <col min="4852" max="4852" width="6.625" style="9" customWidth="1"/>
    <col min="4853" max="4859" width="5.25" style="9" customWidth="1"/>
    <col min="4860" max="4861" width="6.125" style="9" customWidth="1"/>
    <col min="4862" max="4862" width="7.625" style="9" customWidth="1"/>
    <col min="4863" max="4866" width="6.125" style="9" customWidth="1"/>
    <col min="4867" max="4867" width="8" style="9" customWidth="1"/>
    <col min="4868" max="4881" width="0" style="9" hidden="1" customWidth="1"/>
    <col min="4882" max="4882" width="9" style="9" customWidth="1"/>
    <col min="4883" max="5101" width="9" style="9"/>
    <col min="5102" max="5102" width="11.125" style="9" customWidth="1"/>
    <col min="5103" max="5104" width="6.625" style="9" customWidth="1"/>
    <col min="5105" max="5105" width="18.875" style="9" customWidth="1"/>
    <col min="5106" max="5106" width="10.625" style="9" customWidth="1"/>
    <col min="5107" max="5107" width="19.875" style="9" customWidth="1"/>
    <col min="5108" max="5108" width="6.625" style="9" customWidth="1"/>
    <col min="5109" max="5115" width="5.25" style="9" customWidth="1"/>
    <col min="5116" max="5117" width="6.125" style="9" customWidth="1"/>
    <col min="5118" max="5118" width="7.625" style="9" customWidth="1"/>
    <col min="5119" max="5122" width="6.125" style="9" customWidth="1"/>
    <col min="5123" max="5123" width="8" style="9" customWidth="1"/>
    <col min="5124" max="5137" width="0" style="9" hidden="1" customWidth="1"/>
    <col min="5138" max="5138" width="9" style="9" customWidth="1"/>
    <col min="5139" max="5357" width="9" style="9"/>
    <col min="5358" max="5358" width="11.125" style="9" customWidth="1"/>
    <col min="5359" max="5360" width="6.625" style="9" customWidth="1"/>
    <col min="5361" max="5361" width="18.875" style="9" customWidth="1"/>
    <col min="5362" max="5362" width="10.625" style="9" customWidth="1"/>
    <col min="5363" max="5363" width="19.875" style="9" customWidth="1"/>
    <col min="5364" max="5364" width="6.625" style="9" customWidth="1"/>
    <col min="5365" max="5371" width="5.25" style="9" customWidth="1"/>
    <col min="5372" max="5373" width="6.125" style="9" customWidth="1"/>
    <col min="5374" max="5374" width="7.625" style="9" customWidth="1"/>
    <col min="5375" max="5378" width="6.125" style="9" customWidth="1"/>
    <col min="5379" max="5379" width="8" style="9" customWidth="1"/>
    <col min="5380" max="5393" width="0" style="9" hidden="1" customWidth="1"/>
    <col min="5394" max="5394" width="9" style="9" customWidth="1"/>
    <col min="5395" max="5613" width="9" style="9"/>
    <col min="5614" max="5614" width="11.125" style="9" customWidth="1"/>
    <col min="5615" max="5616" width="6.625" style="9" customWidth="1"/>
    <col min="5617" max="5617" width="18.875" style="9" customWidth="1"/>
    <col min="5618" max="5618" width="10.625" style="9" customWidth="1"/>
    <col min="5619" max="5619" width="19.875" style="9" customWidth="1"/>
    <col min="5620" max="5620" width="6.625" style="9" customWidth="1"/>
    <col min="5621" max="5627" width="5.25" style="9" customWidth="1"/>
    <col min="5628" max="5629" width="6.125" style="9" customWidth="1"/>
    <col min="5630" max="5630" width="7.625" style="9" customWidth="1"/>
    <col min="5631" max="5634" width="6.125" style="9" customWidth="1"/>
    <col min="5635" max="5635" width="8" style="9" customWidth="1"/>
    <col min="5636" max="5649" width="0" style="9" hidden="1" customWidth="1"/>
    <col min="5650" max="5650" width="9" style="9" customWidth="1"/>
    <col min="5651" max="5869" width="9" style="9"/>
    <col min="5870" max="5870" width="11.125" style="9" customWidth="1"/>
    <col min="5871" max="5872" width="6.625" style="9" customWidth="1"/>
    <col min="5873" max="5873" width="18.875" style="9" customWidth="1"/>
    <col min="5874" max="5874" width="10.625" style="9" customWidth="1"/>
    <col min="5875" max="5875" width="19.875" style="9" customWidth="1"/>
    <col min="5876" max="5876" width="6.625" style="9" customWidth="1"/>
    <col min="5877" max="5883" width="5.25" style="9" customWidth="1"/>
    <col min="5884" max="5885" width="6.125" style="9" customWidth="1"/>
    <col min="5886" max="5886" width="7.625" style="9" customWidth="1"/>
    <col min="5887" max="5890" width="6.125" style="9" customWidth="1"/>
    <col min="5891" max="5891" width="8" style="9" customWidth="1"/>
    <col min="5892" max="5905" width="0" style="9" hidden="1" customWidth="1"/>
    <col min="5906" max="5906" width="9" style="9" customWidth="1"/>
    <col min="5907" max="6125" width="9" style="9"/>
    <col min="6126" max="6126" width="11.125" style="9" customWidth="1"/>
    <col min="6127" max="6128" width="6.625" style="9" customWidth="1"/>
    <col min="6129" max="6129" width="18.875" style="9" customWidth="1"/>
    <col min="6130" max="6130" width="10.625" style="9" customWidth="1"/>
    <col min="6131" max="6131" width="19.875" style="9" customWidth="1"/>
    <col min="6132" max="6132" width="6.625" style="9" customWidth="1"/>
    <col min="6133" max="6139" width="5.25" style="9" customWidth="1"/>
    <col min="6140" max="6141" width="6.125" style="9" customWidth="1"/>
    <col min="6142" max="6142" width="7.625" style="9" customWidth="1"/>
    <col min="6143" max="6146" width="6.125" style="9" customWidth="1"/>
    <col min="6147" max="6147" width="8" style="9" customWidth="1"/>
    <col min="6148" max="6161" width="0" style="9" hidden="1" customWidth="1"/>
    <col min="6162" max="6162" width="9" style="9" customWidth="1"/>
    <col min="6163" max="6381" width="9" style="9"/>
    <col min="6382" max="6382" width="11.125" style="9" customWidth="1"/>
    <col min="6383" max="6384" width="6.625" style="9" customWidth="1"/>
    <col min="6385" max="6385" width="18.875" style="9" customWidth="1"/>
    <col min="6386" max="6386" width="10.625" style="9" customWidth="1"/>
    <col min="6387" max="6387" width="19.875" style="9" customWidth="1"/>
    <col min="6388" max="6388" width="6.625" style="9" customWidth="1"/>
    <col min="6389" max="6395" width="5.25" style="9" customWidth="1"/>
    <col min="6396" max="6397" width="6.125" style="9" customWidth="1"/>
    <col min="6398" max="6398" width="7.625" style="9" customWidth="1"/>
    <col min="6399" max="6402" width="6.125" style="9" customWidth="1"/>
    <col min="6403" max="6403" width="8" style="9" customWidth="1"/>
    <col min="6404" max="6417" width="0" style="9" hidden="1" customWidth="1"/>
    <col min="6418" max="6418" width="9" style="9" customWidth="1"/>
    <col min="6419" max="6637" width="9" style="9"/>
    <col min="6638" max="6638" width="11.125" style="9" customWidth="1"/>
    <col min="6639" max="6640" width="6.625" style="9" customWidth="1"/>
    <col min="6641" max="6641" width="18.875" style="9" customWidth="1"/>
    <col min="6642" max="6642" width="10.625" style="9" customWidth="1"/>
    <col min="6643" max="6643" width="19.875" style="9" customWidth="1"/>
    <col min="6644" max="6644" width="6.625" style="9" customWidth="1"/>
    <col min="6645" max="6651" width="5.25" style="9" customWidth="1"/>
    <col min="6652" max="6653" width="6.125" style="9" customWidth="1"/>
    <col min="6654" max="6654" width="7.625" style="9" customWidth="1"/>
    <col min="6655" max="6658" width="6.125" style="9" customWidth="1"/>
    <col min="6659" max="6659" width="8" style="9" customWidth="1"/>
    <col min="6660" max="6673" width="0" style="9" hidden="1" customWidth="1"/>
    <col min="6674" max="6674" width="9" style="9" customWidth="1"/>
    <col min="6675" max="6893" width="9" style="9"/>
    <col min="6894" max="6894" width="11.125" style="9" customWidth="1"/>
    <col min="6895" max="6896" width="6.625" style="9" customWidth="1"/>
    <col min="6897" max="6897" width="18.875" style="9" customWidth="1"/>
    <col min="6898" max="6898" width="10.625" style="9" customWidth="1"/>
    <col min="6899" max="6899" width="19.875" style="9" customWidth="1"/>
    <col min="6900" max="6900" width="6.625" style="9" customWidth="1"/>
    <col min="6901" max="6907" width="5.25" style="9" customWidth="1"/>
    <col min="6908" max="6909" width="6.125" style="9" customWidth="1"/>
    <col min="6910" max="6910" width="7.625" style="9" customWidth="1"/>
    <col min="6911" max="6914" width="6.125" style="9" customWidth="1"/>
    <col min="6915" max="6915" width="8" style="9" customWidth="1"/>
    <col min="6916" max="6929" width="0" style="9" hidden="1" customWidth="1"/>
    <col min="6930" max="6930" width="9" style="9" customWidth="1"/>
    <col min="6931" max="7149" width="9" style="9"/>
    <col min="7150" max="7150" width="11.125" style="9" customWidth="1"/>
    <col min="7151" max="7152" width="6.625" style="9" customWidth="1"/>
    <col min="7153" max="7153" width="18.875" style="9" customWidth="1"/>
    <col min="7154" max="7154" width="10.625" style="9" customWidth="1"/>
    <col min="7155" max="7155" width="19.875" style="9" customWidth="1"/>
    <col min="7156" max="7156" width="6.625" style="9" customWidth="1"/>
    <col min="7157" max="7163" width="5.25" style="9" customWidth="1"/>
    <col min="7164" max="7165" width="6.125" style="9" customWidth="1"/>
    <col min="7166" max="7166" width="7.625" style="9" customWidth="1"/>
    <col min="7167" max="7170" width="6.125" style="9" customWidth="1"/>
    <col min="7171" max="7171" width="8" style="9" customWidth="1"/>
    <col min="7172" max="7185" width="0" style="9" hidden="1" customWidth="1"/>
    <col min="7186" max="7186" width="9" style="9" customWidth="1"/>
    <col min="7187" max="7405" width="9" style="9"/>
    <col min="7406" max="7406" width="11.125" style="9" customWidth="1"/>
    <col min="7407" max="7408" width="6.625" style="9" customWidth="1"/>
    <col min="7409" max="7409" width="18.875" style="9" customWidth="1"/>
    <col min="7410" max="7410" width="10.625" style="9" customWidth="1"/>
    <col min="7411" max="7411" width="19.875" style="9" customWidth="1"/>
    <col min="7412" max="7412" width="6.625" style="9" customWidth="1"/>
    <col min="7413" max="7419" width="5.25" style="9" customWidth="1"/>
    <col min="7420" max="7421" width="6.125" style="9" customWidth="1"/>
    <col min="7422" max="7422" width="7.625" style="9" customWidth="1"/>
    <col min="7423" max="7426" width="6.125" style="9" customWidth="1"/>
    <col min="7427" max="7427" width="8" style="9" customWidth="1"/>
    <col min="7428" max="7441" width="0" style="9" hidden="1" customWidth="1"/>
    <col min="7442" max="7442" width="9" style="9" customWidth="1"/>
    <col min="7443" max="7661" width="9" style="9"/>
    <col min="7662" max="7662" width="11.125" style="9" customWidth="1"/>
    <col min="7663" max="7664" width="6.625" style="9" customWidth="1"/>
    <col min="7665" max="7665" width="18.875" style="9" customWidth="1"/>
    <col min="7666" max="7666" width="10.625" style="9" customWidth="1"/>
    <col min="7667" max="7667" width="19.875" style="9" customWidth="1"/>
    <col min="7668" max="7668" width="6.625" style="9" customWidth="1"/>
    <col min="7669" max="7675" width="5.25" style="9" customWidth="1"/>
    <col min="7676" max="7677" width="6.125" style="9" customWidth="1"/>
    <col min="7678" max="7678" width="7.625" style="9" customWidth="1"/>
    <col min="7679" max="7682" width="6.125" style="9" customWidth="1"/>
    <col min="7683" max="7683" width="8" style="9" customWidth="1"/>
    <col min="7684" max="7697" width="0" style="9" hidden="1" customWidth="1"/>
    <col min="7698" max="7698" width="9" style="9" customWidth="1"/>
    <col min="7699" max="7917" width="9" style="9"/>
    <col min="7918" max="7918" width="11.125" style="9" customWidth="1"/>
    <col min="7919" max="7920" width="6.625" style="9" customWidth="1"/>
    <col min="7921" max="7921" width="18.875" style="9" customWidth="1"/>
    <col min="7922" max="7922" width="10.625" style="9" customWidth="1"/>
    <col min="7923" max="7923" width="19.875" style="9" customWidth="1"/>
    <col min="7924" max="7924" width="6.625" style="9" customWidth="1"/>
    <col min="7925" max="7931" width="5.25" style="9" customWidth="1"/>
    <col min="7932" max="7933" width="6.125" style="9" customWidth="1"/>
    <col min="7934" max="7934" width="7.625" style="9" customWidth="1"/>
    <col min="7935" max="7938" width="6.125" style="9" customWidth="1"/>
    <col min="7939" max="7939" width="8" style="9" customWidth="1"/>
    <col min="7940" max="7953" width="0" style="9" hidden="1" customWidth="1"/>
    <col min="7954" max="7954" width="9" style="9" customWidth="1"/>
    <col min="7955" max="8173" width="9" style="9"/>
    <col min="8174" max="8174" width="11.125" style="9" customWidth="1"/>
    <col min="8175" max="8176" width="6.625" style="9" customWidth="1"/>
    <col min="8177" max="8177" width="18.875" style="9" customWidth="1"/>
    <col min="8178" max="8178" width="10.625" style="9" customWidth="1"/>
    <col min="8179" max="8179" width="19.875" style="9" customWidth="1"/>
    <col min="8180" max="8180" width="6.625" style="9" customWidth="1"/>
    <col min="8181" max="8187" width="5.25" style="9" customWidth="1"/>
    <col min="8188" max="8189" width="6.125" style="9" customWidth="1"/>
    <col min="8190" max="8190" width="7.625" style="9" customWidth="1"/>
    <col min="8191" max="8194" width="6.125" style="9" customWidth="1"/>
    <col min="8195" max="8195" width="8" style="9" customWidth="1"/>
    <col min="8196" max="8209" width="0" style="9" hidden="1" customWidth="1"/>
    <col min="8210" max="8210" width="9" style="9" customWidth="1"/>
    <col min="8211" max="8429" width="9" style="9"/>
    <col min="8430" max="8430" width="11.125" style="9" customWidth="1"/>
    <col min="8431" max="8432" width="6.625" style="9" customWidth="1"/>
    <col min="8433" max="8433" width="18.875" style="9" customWidth="1"/>
    <col min="8434" max="8434" width="10.625" style="9" customWidth="1"/>
    <col min="8435" max="8435" width="19.875" style="9" customWidth="1"/>
    <col min="8436" max="8436" width="6.625" style="9" customWidth="1"/>
    <col min="8437" max="8443" width="5.25" style="9" customWidth="1"/>
    <col min="8444" max="8445" width="6.125" style="9" customWidth="1"/>
    <col min="8446" max="8446" width="7.625" style="9" customWidth="1"/>
    <col min="8447" max="8450" width="6.125" style="9" customWidth="1"/>
    <col min="8451" max="8451" width="8" style="9" customWidth="1"/>
    <col min="8452" max="8465" width="0" style="9" hidden="1" customWidth="1"/>
    <col min="8466" max="8466" width="9" style="9" customWidth="1"/>
    <col min="8467" max="8685" width="9" style="9"/>
    <col min="8686" max="8686" width="11.125" style="9" customWidth="1"/>
    <col min="8687" max="8688" width="6.625" style="9" customWidth="1"/>
    <col min="8689" max="8689" width="18.875" style="9" customWidth="1"/>
    <col min="8690" max="8690" width="10.625" style="9" customWidth="1"/>
    <col min="8691" max="8691" width="19.875" style="9" customWidth="1"/>
    <col min="8692" max="8692" width="6.625" style="9" customWidth="1"/>
    <col min="8693" max="8699" width="5.25" style="9" customWidth="1"/>
    <col min="8700" max="8701" width="6.125" style="9" customWidth="1"/>
    <col min="8702" max="8702" width="7.625" style="9" customWidth="1"/>
    <col min="8703" max="8706" width="6.125" style="9" customWidth="1"/>
    <col min="8707" max="8707" width="8" style="9" customWidth="1"/>
    <col min="8708" max="8721" width="0" style="9" hidden="1" customWidth="1"/>
    <col min="8722" max="8722" width="9" style="9" customWidth="1"/>
    <col min="8723" max="8941" width="9" style="9"/>
    <col min="8942" max="8942" width="11.125" style="9" customWidth="1"/>
    <col min="8943" max="8944" width="6.625" style="9" customWidth="1"/>
    <col min="8945" max="8945" width="18.875" style="9" customWidth="1"/>
    <col min="8946" max="8946" width="10.625" style="9" customWidth="1"/>
    <col min="8947" max="8947" width="19.875" style="9" customWidth="1"/>
    <col min="8948" max="8948" width="6.625" style="9" customWidth="1"/>
    <col min="8949" max="8955" width="5.25" style="9" customWidth="1"/>
    <col min="8956" max="8957" width="6.125" style="9" customWidth="1"/>
    <col min="8958" max="8958" width="7.625" style="9" customWidth="1"/>
    <col min="8959" max="8962" width="6.125" style="9" customWidth="1"/>
    <col min="8963" max="8963" width="8" style="9" customWidth="1"/>
    <col min="8964" max="8977" width="0" style="9" hidden="1" customWidth="1"/>
    <col min="8978" max="8978" width="9" style="9" customWidth="1"/>
    <col min="8979" max="9197" width="9" style="9"/>
    <col min="9198" max="9198" width="11.125" style="9" customWidth="1"/>
    <col min="9199" max="9200" width="6.625" style="9" customWidth="1"/>
    <col min="9201" max="9201" width="18.875" style="9" customWidth="1"/>
    <col min="9202" max="9202" width="10.625" style="9" customWidth="1"/>
    <col min="9203" max="9203" width="19.875" style="9" customWidth="1"/>
    <col min="9204" max="9204" width="6.625" style="9" customWidth="1"/>
    <col min="9205" max="9211" width="5.25" style="9" customWidth="1"/>
    <col min="9212" max="9213" width="6.125" style="9" customWidth="1"/>
    <col min="9214" max="9214" width="7.625" style="9" customWidth="1"/>
    <col min="9215" max="9218" width="6.125" style="9" customWidth="1"/>
    <col min="9219" max="9219" width="8" style="9" customWidth="1"/>
    <col min="9220" max="9233" width="0" style="9" hidden="1" customWidth="1"/>
    <col min="9234" max="9234" width="9" style="9" customWidth="1"/>
    <col min="9235" max="9453" width="9" style="9"/>
    <col min="9454" max="9454" width="11.125" style="9" customWidth="1"/>
    <col min="9455" max="9456" width="6.625" style="9" customWidth="1"/>
    <col min="9457" max="9457" width="18.875" style="9" customWidth="1"/>
    <col min="9458" max="9458" width="10.625" style="9" customWidth="1"/>
    <col min="9459" max="9459" width="19.875" style="9" customWidth="1"/>
    <col min="9460" max="9460" width="6.625" style="9" customWidth="1"/>
    <col min="9461" max="9467" width="5.25" style="9" customWidth="1"/>
    <col min="9468" max="9469" width="6.125" style="9" customWidth="1"/>
    <col min="9470" max="9470" width="7.625" style="9" customWidth="1"/>
    <col min="9471" max="9474" width="6.125" style="9" customWidth="1"/>
    <col min="9475" max="9475" width="8" style="9" customWidth="1"/>
    <col min="9476" max="9489" width="0" style="9" hidden="1" customWidth="1"/>
    <col min="9490" max="9490" width="9" style="9" customWidth="1"/>
    <col min="9491" max="9709" width="9" style="9"/>
    <col min="9710" max="9710" width="11.125" style="9" customWidth="1"/>
    <col min="9711" max="9712" width="6.625" style="9" customWidth="1"/>
    <col min="9713" max="9713" width="18.875" style="9" customWidth="1"/>
    <col min="9714" max="9714" width="10.625" style="9" customWidth="1"/>
    <col min="9715" max="9715" width="19.875" style="9" customWidth="1"/>
    <col min="9716" max="9716" width="6.625" style="9" customWidth="1"/>
    <col min="9717" max="9723" width="5.25" style="9" customWidth="1"/>
    <col min="9724" max="9725" width="6.125" style="9" customWidth="1"/>
    <col min="9726" max="9726" width="7.625" style="9" customWidth="1"/>
    <col min="9727" max="9730" width="6.125" style="9" customWidth="1"/>
    <col min="9731" max="9731" width="8" style="9" customWidth="1"/>
    <col min="9732" max="9745" width="0" style="9" hidden="1" customWidth="1"/>
    <col min="9746" max="9746" width="9" style="9" customWidth="1"/>
    <col min="9747" max="9965" width="9" style="9"/>
    <col min="9966" max="9966" width="11.125" style="9" customWidth="1"/>
    <col min="9967" max="9968" width="6.625" style="9" customWidth="1"/>
    <col min="9969" max="9969" width="18.875" style="9" customWidth="1"/>
    <col min="9970" max="9970" width="10.625" style="9" customWidth="1"/>
    <col min="9971" max="9971" width="19.875" style="9" customWidth="1"/>
    <col min="9972" max="9972" width="6.625" style="9" customWidth="1"/>
    <col min="9973" max="9979" width="5.25" style="9" customWidth="1"/>
    <col min="9980" max="9981" width="6.125" style="9" customWidth="1"/>
    <col min="9982" max="9982" width="7.625" style="9" customWidth="1"/>
    <col min="9983" max="9986" width="6.125" style="9" customWidth="1"/>
    <col min="9987" max="9987" width="8" style="9" customWidth="1"/>
    <col min="9988" max="10001" width="0" style="9" hidden="1" customWidth="1"/>
    <col min="10002" max="10002" width="9" style="9" customWidth="1"/>
    <col min="10003" max="10221" width="9" style="9"/>
    <col min="10222" max="10222" width="11.125" style="9" customWidth="1"/>
    <col min="10223" max="10224" width="6.625" style="9" customWidth="1"/>
    <col min="10225" max="10225" width="18.875" style="9" customWidth="1"/>
    <col min="10226" max="10226" width="10.625" style="9" customWidth="1"/>
    <col min="10227" max="10227" width="19.875" style="9" customWidth="1"/>
    <col min="10228" max="10228" width="6.625" style="9" customWidth="1"/>
    <col min="10229" max="10235" width="5.25" style="9" customWidth="1"/>
    <col min="10236" max="10237" width="6.125" style="9" customWidth="1"/>
    <col min="10238" max="10238" width="7.625" style="9" customWidth="1"/>
    <col min="10239" max="10242" width="6.125" style="9" customWidth="1"/>
    <col min="10243" max="10243" width="8" style="9" customWidth="1"/>
    <col min="10244" max="10257" width="0" style="9" hidden="1" customWidth="1"/>
    <col min="10258" max="10258" width="9" style="9" customWidth="1"/>
    <col min="10259" max="10477" width="9" style="9"/>
    <col min="10478" max="10478" width="11.125" style="9" customWidth="1"/>
    <col min="10479" max="10480" width="6.625" style="9" customWidth="1"/>
    <col min="10481" max="10481" width="18.875" style="9" customWidth="1"/>
    <col min="10482" max="10482" width="10.625" style="9" customWidth="1"/>
    <col min="10483" max="10483" width="19.875" style="9" customWidth="1"/>
    <col min="10484" max="10484" width="6.625" style="9" customWidth="1"/>
    <col min="10485" max="10491" width="5.25" style="9" customWidth="1"/>
    <col min="10492" max="10493" width="6.125" style="9" customWidth="1"/>
    <col min="10494" max="10494" width="7.625" style="9" customWidth="1"/>
    <col min="10495" max="10498" width="6.125" style="9" customWidth="1"/>
    <col min="10499" max="10499" width="8" style="9" customWidth="1"/>
    <col min="10500" max="10513" width="0" style="9" hidden="1" customWidth="1"/>
    <col min="10514" max="10514" width="9" style="9" customWidth="1"/>
    <col min="10515" max="10733" width="9" style="9"/>
    <col min="10734" max="10734" width="11.125" style="9" customWidth="1"/>
    <col min="10735" max="10736" width="6.625" style="9" customWidth="1"/>
    <col min="10737" max="10737" width="18.875" style="9" customWidth="1"/>
    <col min="10738" max="10738" width="10.625" style="9" customWidth="1"/>
    <col min="10739" max="10739" width="19.875" style="9" customWidth="1"/>
    <col min="10740" max="10740" width="6.625" style="9" customWidth="1"/>
    <col min="10741" max="10747" width="5.25" style="9" customWidth="1"/>
    <col min="10748" max="10749" width="6.125" style="9" customWidth="1"/>
    <col min="10750" max="10750" width="7.625" style="9" customWidth="1"/>
    <col min="10751" max="10754" width="6.125" style="9" customWidth="1"/>
    <col min="10755" max="10755" width="8" style="9" customWidth="1"/>
    <col min="10756" max="10769" width="0" style="9" hidden="1" customWidth="1"/>
    <col min="10770" max="10770" width="9" style="9" customWidth="1"/>
    <col min="10771" max="10989" width="9" style="9"/>
    <col min="10990" max="10990" width="11.125" style="9" customWidth="1"/>
    <col min="10991" max="10992" width="6.625" style="9" customWidth="1"/>
    <col min="10993" max="10993" width="18.875" style="9" customWidth="1"/>
    <col min="10994" max="10994" width="10.625" style="9" customWidth="1"/>
    <col min="10995" max="10995" width="19.875" style="9" customWidth="1"/>
    <col min="10996" max="10996" width="6.625" style="9" customWidth="1"/>
    <col min="10997" max="11003" width="5.25" style="9" customWidth="1"/>
    <col min="11004" max="11005" width="6.125" style="9" customWidth="1"/>
    <col min="11006" max="11006" width="7.625" style="9" customWidth="1"/>
    <col min="11007" max="11010" width="6.125" style="9" customWidth="1"/>
    <col min="11011" max="11011" width="8" style="9" customWidth="1"/>
    <col min="11012" max="11025" width="0" style="9" hidden="1" customWidth="1"/>
    <col min="11026" max="11026" width="9" style="9" customWidth="1"/>
    <col min="11027" max="11245" width="9" style="9"/>
    <col min="11246" max="11246" width="11.125" style="9" customWidth="1"/>
    <col min="11247" max="11248" width="6.625" style="9" customWidth="1"/>
    <col min="11249" max="11249" width="18.875" style="9" customWidth="1"/>
    <col min="11250" max="11250" width="10.625" style="9" customWidth="1"/>
    <col min="11251" max="11251" width="19.875" style="9" customWidth="1"/>
    <col min="11252" max="11252" width="6.625" style="9" customWidth="1"/>
    <col min="11253" max="11259" width="5.25" style="9" customWidth="1"/>
    <col min="11260" max="11261" width="6.125" style="9" customWidth="1"/>
    <col min="11262" max="11262" width="7.625" style="9" customWidth="1"/>
    <col min="11263" max="11266" width="6.125" style="9" customWidth="1"/>
    <col min="11267" max="11267" width="8" style="9" customWidth="1"/>
    <col min="11268" max="11281" width="0" style="9" hidden="1" customWidth="1"/>
    <col min="11282" max="11282" width="9" style="9" customWidth="1"/>
    <col min="11283" max="11501" width="9" style="9"/>
    <col min="11502" max="11502" width="11.125" style="9" customWidth="1"/>
    <col min="11503" max="11504" width="6.625" style="9" customWidth="1"/>
    <col min="11505" max="11505" width="18.875" style="9" customWidth="1"/>
    <col min="11506" max="11506" width="10.625" style="9" customWidth="1"/>
    <col min="11507" max="11507" width="19.875" style="9" customWidth="1"/>
    <col min="11508" max="11508" width="6.625" style="9" customWidth="1"/>
    <col min="11509" max="11515" width="5.25" style="9" customWidth="1"/>
    <col min="11516" max="11517" width="6.125" style="9" customWidth="1"/>
    <col min="11518" max="11518" width="7.625" style="9" customWidth="1"/>
    <col min="11519" max="11522" width="6.125" style="9" customWidth="1"/>
    <col min="11523" max="11523" width="8" style="9" customWidth="1"/>
    <col min="11524" max="11537" width="0" style="9" hidden="1" customWidth="1"/>
    <col min="11538" max="11538" width="9" style="9" customWidth="1"/>
    <col min="11539" max="11757" width="9" style="9"/>
    <col min="11758" max="11758" width="11.125" style="9" customWidth="1"/>
    <col min="11759" max="11760" width="6.625" style="9" customWidth="1"/>
    <col min="11761" max="11761" width="18.875" style="9" customWidth="1"/>
    <col min="11762" max="11762" width="10.625" style="9" customWidth="1"/>
    <col min="11763" max="11763" width="19.875" style="9" customWidth="1"/>
    <col min="11764" max="11764" width="6.625" style="9" customWidth="1"/>
    <col min="11765" max="11771" width="5.25" style="9" customWidth="1"/>
    <col min="11772" max="11773" width="6.125" style="9" customWidth="1"/>
    <col min="11774" max="11774" width="7.625" style="9" customWidth="1"/>
    <col min="11775" max="11778" width="6.125" style="9" customWidth="1"/>
    <col min="11779" max="11779" width="8" style="9" customWidth="1"/>
    <col min="11780" max="11793" width="0" style="9" hidden="1" customWidth="1"/>
    <col min="11794" max="11794" width="9" style="9" customWidth="1"/>
    <col min="11795" max="12013" width="9" style="9"/>
    <col min="12014" max="12014" width="11.125" style="9" customWidth="1"/>
    <col min="12015" max="12016" width="6.625" style="9" customWidth="1"/>
    <col min="12017" max="12017" width="18.875" style="9" customWidth="1"/>
    <col min="12018" max="12018" width="10.625" style="9" customWidth="1"/>
    <col min="12019" max="12019" width="19.875" style="9" customWidth="1"/>
    <col min="12020" max="12020" width="6.625" style="9" customWidth="1"/>
    <col min="12021" max="12027" width="5.25" style="9" customWidth="1"/>
    <col min="12028" max="12029" width="6.125" style="9" customWidth="1"/>
    <col min="12030" max="12030" width="7.625" style="9" customWidth="1"/>
    <col min="12031" max="12034" width="6.125" style="9" customWidth="1"/>
    <col min="12035" max="12035" width="8" style="9" customWidth="1"/>
    <col min="12036" max="12049" width="0" style="9" hidden="1" customWidth="1"/>
    <col min="12050" max="12050" width="9" style="9" customWidth="1"/>
    <col min="12051" max="12269" width="9" style="9"/>
    <col min="12270" max="12270" width="11.125" style="9" customWidth="1"/>
    <col min="12271" max="12272" width="6.625" style="9" customWidth="1"/>
    <col min="12273" max="12273" width="18.875" style="9" customWidth="1"/>
    <col min="12274" max="12274" width="10.625" style="9" customWidth="1"/>
    <col min="12275" max="12275" width="19.875" style="9" customWidth="1"/>
    <col min="12276" max="12276" width="6.625" style="9" customWidth="1"/>
    <col min="12277" max="12283" width="5.25" style="9" customWidth="1"/>
    <col min="12284" max="12285" width="6.125" style="9" customWidth="1"/>
    <col min="12286" max="12286" width="7.625" style="9" customWidth="1"/>
    <col min="12287" max="12290" width="6.125" style="9" customWidth="1"/>
    <col min="12291" max="12291" width="8" style="9" customWidth="1"/>
    <col min="12292" max="12305" width="0" style="9" hidden="1" customWidth="1"/>
    <col min="12306" max="12306" width="9" style="9" customWidth="1"/>
    <col min="12307" max="12525" width="9" style="9"/>
    <col min="12526" max="12526" width="11.125" style="9" customWidth="1"/>
    <col min="12527" max="12528" width="6.625" style="9" customWidth="1"/>
    <col min="12529" max="12529" width="18.875" style="9" customWidth="1"/>
    <col min="12530" max="12530" width="10.625" style="9" customWidth="1"/>
    <col min="12531" max="12531" width="19.875" style="9" customWidth="1"/>
    <col min="12532" max="12532" width="6.625" style="9" customWidth="1"/>
    <col min="12533" max="12539" width="5.25" style="9" customWidth="1"/>
    <col min="12540" max="12541" width="6.125" style="9" customWidth="1"/>
    <col min="12542" max="12542" width="7.625" style="9" customWidth="1"/>
    <col min="12543" max="12546" width="6.125" style="9" customWidth="1"/>
    <col min="12547" max="12547" width="8" style="9" customWidth="1"/>
    <col min="12548" max="12561" width="0" style="9" hidden="1" customWidth="1"/>
    <col min="12562" max="12562" width="9" style="9" customWidth="1"/>
    <col min="12563" max="12781" width="9" style="9"/>
    <col min="12782" max="12782" width="11.125" style="9" customWidth="1"/>
    <col min="12783" max="12784" width="6.625" style="9" customWidth="1"/>
    <col min="12785" max="12785" width="18.875" style="9" customWidth="1"/>
    <col min="12786" max="12786" width="10.625" style="9" customWidth="1"/>
    <col min="12787" max="12787" width="19.875" style="9" customWidth="1"/>
    <col min="12788" max="12788" width="6.625" style="9" customWidth="1"/>
    <col min="12789" max="12795" width="5.25" style="9" customWidth="1"/>
    <col min="12796" max="12797" width="6.125" style="9" customWidth="1"/>
    <col min="12798" max="12798" width="7.625" style="9" customWidth="1"/>
    <col min="12799" max="12802" width="6.125" style="9" customWidth="1"/>
    <col min="12803" max="12803" width="8" style="9" customWidth="1"/>
    <col min="12804" max="12817" width="0" style="9" hidden="1" customWidth="1"/>
    <col min="12818" max="12818" width="9" style="9" customWidth="1"/>
    <col min="12819" max="13037" width="9" style="9"/>
    <col min="13038" max="13038" width="11.125" style="9" customWidth="1"/>
    <col min="13039" max="13040" width="6.625" style="9" customWidth="1"/>
    <col min="13041" max="13041" width="18.875" style="9" customWidth="1"/>
    <col min="13042" max="13042" width="10.625" style="9" customWidth="1"/>
    <col min="13043" max="13043" width="19.875" style="9" customWidth="1"/>
    <col min="13044" max="13044" width="6.625" style="9" customWidth="1"/>
    <col min="13045" max="13051" width="5.25" style="9" customWidth="1"/>
    <col min="13052" max="13053" width="6.125" style="9" customWidth="1"/>
    <col min="13054" max="13054" width="7.625" style="9" customWidth="1"/>
    <col min="13055" max="13058" width="6.125" style="9" customWidth="1"/>
    <col min="13059" max="13059" width="8" style="9" customWidth="1"/>
    <col min="13060" max="13073" width="0" style="9" hidden="1" customWidth="1"/>
    <col min="13074" max="13074" width="9" style="9" customWidth="1"/>
    <col min="13075" max="13293" width="9" style="9"/>
    <col min="13294" max="13294" width="11.125" style="9" customWidth="1"/>
    <col min="13295" max="13296" width="6.625" style="9" customWidth="1"/>
    <col min="13297" max="13297" width="18.875" style="9" customWidth="1"/>
    <col min="13298" max="13298" width="10.625" style="9" customWidth="1"/>
    <col min="13299" max="13299" width="19.875" style="9" customWidth="1"/>
    <col min="13300" max="13300" width="6.625" style="9" customWidth="1"/>
    <col min="13301" max="13307" width="5.25" style="9" customWidth="1"/>
    <col min="13308" max="13309" width="6.125" style="9" customWidth="1"/>
    <col min="13310" max="13310" width="7.625" style="9" customWidth="1"/>
    <col min="13311" max="13314" width="6.125" style="9" customWidth="1"/>
    <col min="13315" max="13315" width="8" style="9" customWidth="1"/>
    <col min="13316" max="13329" width="0" style="9" hidden="1" customWidth="1"/>
    <col min="13330" max="13330" width="9" style="9" customWidth="1"/>
    <col min="13331" max="13549" width="9" style="9"/>
    <col min="13550" max="13550" width="11.125" style="9" customWidth="1"/>
    <col min="13551" max="13552" width="6.625" style="9" customWidth="1"/>
    <col min="13553" max="13553" width="18.875" style="9" customWidth="1"/>
    <col min="13554" max="13554" width="10.625" style="9" customWidth="1"/>
    <col min="13555" max="13555" width="19.875" style="9" customWidth="1"/>
    <col min="13556" max="13556" width="6.625" style="9" customWidth="1"/>
    <col min="13557" max="13563" width="5.25" style="9" customWidth="1"/>
    <col min="13564" max="13565" width="6.125" style="9" customWidth="1"/>
    <col min="13566" max="13566" width="7.625" style="9" customWidth="1"/>
    <col min="13567" max="13570" width="6.125" style="9" customWidth="1"/>
    <col min="13571" max="13571" width="8" style="9" customWidth="1"/>
    <col min="13572" max="13585" width="0" style="9" hidden="1" customWidth="1"/>
    <col min="13586" max="13586" width="9" style="9" customWidth="1"/>
    <col min="13587" max="13805" width="9" style="9"/>
    <col min="13806" max="13806" width="11.125" style="9" customWidth="1"/>
    <col min="13807" max="13808" width="6.625" style="9" customWidth="1"/>
    <col min="13809" max="13809" width="18.875" style="9" customWidth="1"/>
    <col min="13810" max="13810" width="10.625" style="9" customWidth="1"/>
    <col min="13811" max="13811" width="19.875" style="9" customWidth="1"/>
    <col min="13812" max="13812" width="6.625" style="9" customWidth="1"/>
    <col min="13813" max="13819" width="5.25" style="9" customWidth="1"/>
    <col min="13820" max="13821" width="6.125" style="9" customWidth="1"/>
    <col min="13822" max="13822" width="7.625" style="9" customWidth="1"/>
    <col min="13823" max="13826" width="6.125" style="9" customWidth="1"/>
    <col min="13827" max="13827" width="8" style="9" customWidth="1"/>
    <col min="13828" max="13841" width="0" style="9" hidden="1" customWidth="1"/>
    <col min="13842" max="13842" width="9" style="9" customWidth="1"/>
    <col min="13843" max="14061" width="9" style="9"/>
    <col min="14062" max="14062" width="11.125" style="9" customWidth="1"/>
    <col min="14063" max="14064" width="6.625" style="9" customWidth="1"/>
    <col min="14065" max="14065" width="18.875" style="9" customWidth="1"/>
    <col min="14066" max="14066" width="10.625" style="9" customWidth="1"/>
    <col min="14067" max="14067" width="19.875" style="9" customWidth="1"/>
    <col min="14068" max="14068" width="6.625" style="9" customWidth="1"/>
    <col min="14069" max="14075" width="5.25" style="9" customWidth="1"/>
    <col min="14076" max="14077" width="6.125" style="9" customWidth="1"/>
    <col min="14078" max="14078" width="7.625" style="9" customWidth="1"/>
    <col min="14079" max="14082" width="6.125" style="9" customWidth="1"/>
    <col min="14083" max="14083" width="8" style="9" customWidth="1"/>
    <col min="14084" max="14097" width="0" style="9" hidden="1" customWidth="1"/>
    <col min="14098" max="14098" width="9" style="9" customWidth="1"/>
    <col min="14099" max="14317" width="9" style="9"/>
    <col min="14318" max="14318" width="11.125" style="9" customWidth="1"/>
    <col min="14319" max="14320" width="6.625" style="9" customWidth="1"/>
    <col min="14321" max="14321" width="18.875" style="9" customWidth="1"/>
    <col min="14322" max="14322" width="10.625" style="9" customWidth="1"/>
    <col min="14323" max="14323" width="19.875" style="9" customWidth="1"/>
    <col min="14324" max="14324" width="6.625" style="9" customWidth="1"/>
    <col min="14325" max="14331" width="5.25" style="9" customWidth="1"/>
    <col min="14332" max="14333" width="6.125" style="9" customWidth="1"/>
    <col min="14334" max="14334" width="7.625" style="9" customWidth="1"/>
    <col min="14335" max="14338" width="6.125" style="9" customWidth="1"/>
    <col min="14339" max="14339" width="8" style="9" customWidth="1"/>
    <col min="14340" max="14353" width="0" style="9" hidden="1" customWidth="1"/>
    <col min="14354" max="14354" width="9" style="9" customWidth="1"/>
    <col min="14355" max="14573" width="9" style="9"/>
    <col min="14574" max="14574" width="11.125" style="9" customWidth="1"/>
    <col min="14575" max="14576" width="6.625" style="9" customWidth="1"/>
    <col min="14577" max="14577" width="18.875" style="9" customWidth="1"/>
    <col min="14578" max="14578" width="10.625" style="9" customWidth="1"/>
    <col min="14579" max="14579" width="19.875" style="9" customWidth="1"/>
    <col min="14580" max="14580" width="6.625" style="9" customWidth="1"/>
    <col min="14581" max="14587" width="5.25" style="9" customWidth="1"/>
    <col min="14588" max="14589" width="6.125" style="9" customWidth="1"/>
    <col min="14590" max="14590" width="7.625" style="9" customWidth="1"/>
    <col min="14591" max="14594" width="6.125" style="9" customWidth="1"/>
    <col min="14595" max="14595" width="8" style="9" customWidth="1"/>
    <col min="14596" max="14609" width="0" style="9" hidden="1" customWidth="1"/>
    <col min="14610" max="14610" width="9" style="9" customWidth="1"/>
    <col min="14611" max="14829" width="9" style="9"/>
    <col min="14830" max="14830" width="11.125" style="9" customWidth="1"/>
    <col min="14831" max="14832" width="6.625" style="9" customWidth="1"/>
    <col min="14833" max="14833" width="18.875" style="9" customWidth="1"/>
    <col min="14834" max="14834" width="10.625" style="9" customWidth="1"/>
    <col min="14835" max="14835" width="19.875" style="9" customWidth="1"/>
    <col min="14836" max="14836" width="6.625" style="9" customWidth="1"/>
    <col min="14837" max="14843" width="5.25" style="9" customWidth="1"/>
    <col min="14844" max="14845" width="6.125" style="9" customWidth="1"/>
    <col min="14846" max="14846" width="7.625" style="9" customWidth="1"/>
    <col min="14847" max="14850" width="6.125" style="9" customWidth="1"/>
    <col min="14851" max="14851" width="8" style="9" customWidth="1"/>
    <col min="14852" max="14865" width="0" style="9" hidden="1" customWidth="1"/>
    <col min="14866" max="14866" width="9" style="9" customWidth="1"/>
    <col min="14867" max="15085" width="9" style="9"/>
    <col min="15086" max="15086" width="11.125" style="9" customWidth="1"/>
    <col min="15087" max="15088" width="6.625" style="9" customWidth="1"/>
    <col min="15089" max="15089" width="18.875" style="9" customWidth="1"/>
    <col min="15090" max="15090" width="10.625" style="9" customWidth="1"/>
    <col min="15091" max="15091" width="19.875" style="9" customWidth="1"/>
    <col min="15092" max="15092" width="6.625" style="9" customWidth="1"/>
    <col min="15093" max="15099" width="5.25" style="9" customWidth="1"/>
    <col min="15100" max="15101" width="6.125" style="9" customWidth="1"/>
    <col min="15102" max="15102" width="7.625" style="9" customWidth="1"/>
    <col min="15103" max="15106" width="6.125" style="9" customWidth="1"/>
    <col min="15107" max="15107" width="8" style="9" customWidth="1"/>
    <col min="15108" max="15121" width="0" style="9" hidden="1" customWidth="1"/>
    <col min="15122" max="15122" width="9" style="9" customWidth="1"/>
    <col min="15123" max="15341" width="9" style="9"/>
    <col min="15342" max="15342" width="11.125" style="9" customWidth="1"/>
    <col min="15343" max="15344" width="6.625" style="9" customWidth="1"/>
    <col min="15345" max="15345" width="18.875" style="9" customWidth="1"/>
    <col min="15346" max="15346" width="10.625" style="9" customWidth="1"/>
    <col min="15347" max="15347" width="19.875" style="9" customWidth="1"/>
    <col min="15348" max="15348" width="6.625" style="9" customWidth="1"/>
    <col min="15349" max="15355" width="5.25" style="9" customWidth="1"/>
    <col min="15356" max="15357" width="6.125" style="9" customWidth="1"/>
    <col min="15358" max="15358" width="7.625" style="9" customWidth="1"/>
    <col min="15359" max="15362" width="6.125" style="9" customWidth="1"/>
    <col min="15363" max="15363" width="8" style="9" customWidth="1"/>
    <col min="15364" max="15377" width="0" style="9" hidden="1" customWidth="1"/>
    <col min="15378" max="15378" width="9" style="9" customWidth="1"/>
    <col min="15379" max="15597" width="9" style="9"/>
    <col min="15598" max="15598" width="11.125" style="9" customWidth="1"/>
    <col min="15599" max="15600" width="6.625" style="9" customWidth="1"/>
    <col min="15601" max="15601" width="18.875" style="9" customWidth="1"/>
    <col min="15602" max="15602" width="10.625" style="9" customWidth="1"/>
    <col min="15603" max="15603" width="19.875" style="9" customWidth="1"/>
    <col min="15604" max="15604" width="6.625" style="9" customWidth="1"/>
    <col min="15605" max="15611" width="5.25" style="9" customWidth="1"/>
    <col min="15612" max="15613" width="6.125" style="9" customWidth="1"/>
    <col min="15614" max="15614" width="7.625" style="9" customWidth="1"/>
    <col min="15615" max="15618" width="6.125" style="9" customWidth="1"/>
    <col min="15619" max="15619" width="8" style="9" customWidth="1"/>
    <col min="15620" max="15633" width="0" style="9" hidden="1" customWidth="1"/>
    <col min="15634" max="15634" width="9" style="9" customWidth="1"/>
    <col min="15635" max="15853" width="9" style="9"/>
    <col min="15854" max="15854" width="11.125" style="9" customWidth="1"/>
    <col min="15855" max="15856" width="6.625" style="9" customWidth="1"/>
    <col min="15857" max="15857" width="18.875" style="9" customWidth="1"/>
    <col min="15858" max="15858" width="10.625" style="9" customWidth="1"/>
    <col min="15859" max="15859" width="19.875" style="9" customWidth="1"/>
    <col min="15860" max="15860" width="6.625" style="9" customWidth="1"/>
    <col min="15861" max="15867" width="5.25" style="9" customWidth="1"/>
    <col min="15868" max="15869" width="6.125" style="9" customWidth="1"/>
    <col min="15870" max="15870" width="7.625" style="9" customWidth="1"/>
    <col min="15871" max="15874" width="6.125" style="9" customWidth="1"/>
    <col min="15875" max="15875" width="8" style="9" customWidth="1"/>
    <col min="15876" max="15889" width="0" style="9" hidden="1" customWidth="1"/>
    <col min="15890" max="15890" width="9" style="9" customWidth="1"/>
    <col min="15891" max="16109" width="9" style="9"/>
    <col min="16110" max="16110" width="11.125" style="9" customWidth="1"/>
    <col min="16111" max="16112" width="6.625" style="9" customWidth="1"/>
    <col min="16113" max="16113" width="18.875" style="9" customWidth="1"/>
    <col min="16114" max="16114" width="10.625" style="9" customWidth="1"/>
    <col min="16115" max="16115" width="19.875" style="9" customWidth="1"/>
    <col min="16116" max="16116" width="6.625" style="9" customWidth="1"/>
    <col min="16117" max="16123" width="5.25" style="9" customWidth="1"/>
    <col min="16124" max="16125" width="6.125" style="9" customWidth="1"/>
    <col min="16126" max="16126" width="7.625" style="9" customWidth="1"/>
    <col min="16127" max="16130" width="6.125" style="9" customWidth="1"/>
    <col min="16131" max="16131" width="8" style="9" customWidth="1"/>
    <col min="16132" max="16145" width="0" style="9" hidden="1" customWidth="1"/>
    <col min="16146" max="16146" width="9" style="9" customWidth="1"/>
    <col min="16147" max="16384" width="9" style="9"/>
  </cols>
  <sheetData>
    <row r="1" spans="1:27" s="2" customFormat="1" ht="26.25" customHeight="1" thickBot="1">
      <c r="A1" s="1"/>
      <c r="B1" s="456" t="s">
        <v>191</v>
      </c>
      <c r="C1" s="3"/>
      <c r="D1" s="3"/>
      <c r="E1" s="3"/>
      <c r="F1" s="4"/>
      <c r="G1" s="5"/>
      <c r="H1" s="6"/>
      <c r="J1" s="1"/>
      <c r="Q1" s="573" t="s">
        <v>107</v>
      </c>
      <c r="R1" s="574"/>
      <c r="S1" s="574"/>
      <c r="T1" s="574"/>
      <c r="U1" s="575"/>
    </row>
    <row r="2" spans="1:27" ht="18" customHeight="1">
      <c r="A2" s="7"/>
      <c r="B2" s="8"/>
      <c r="I2" s="455" t="s">
        <v>192</v>
      </c>
      <c r="M2" s="9"/>
      <c r="N2" s="9"/>
    </row>
    <row r="3" spans="1:27" ht="33" hidden="1" customHeight="1" thickBot="1">
      <c r="A3" s="458"/>
      <c r="B3" s="457" t="s">
        <v>64</v>
      </c>
      <c r="H3" s="11"/>
      <c r="I3" s="11"/>
      <c r="J3" s="11"/>
      <c r="K3" s="11"/>
      <c r="L3" s="11"/>
      <c r="M3" s="11"/>
      <c r="N3" s="457" t="s">
        <v>71</v>
      </c>
      <c r="O3" s="9"/>
      <c r="P3" s="9"/>
      <c r="Q3" s="9"/>
      <c r="R3" s="9"/>
      <c r="T3" s="2"/>
      <c r="Y3" s="14"/>
    </row>
    <row r="4" spans="1:27" ht="26.25" hidden="1" customHeight="1">
      <c r="A4" s="459"/>
      <c r="B4" s="460" t="s">
        <v>138</v>
      </c>
      <c r="C4" s="466" t="s">
        <v>105</v>
      </c>
      <c r="D4" s="74" t="s">
        <v>110</v>
      </c>
      <c r="E4" s="74" t="s">
        <v>131</v>
      </c>
      <c r="F4" s="75" t="s">
        <v>112</v>
      </c>
      <c r="G4" s="128" t="s">
        <v>18</v>
      </c>
      <c r="H4" s="126" t="s">
        <v>137</v>
      </c>
      <c r="I4" s="640" t="s">
        <v>111</v>
      </c>
      <c r="J4" s="641"/>
      <c r="K4" s="640" t="s">
        <v>113</v>
      </c>
      <c r="L4" s="641"/>
      <c r="M4" s="451"/>
      <c r="N4" s="269" t="s">
        <v>3</v>
      </c>
      <c r="O4" s="593" t="s">
        <v>135</v>
      </c>
      <c r="P4" s="594"/>
      <c r="Q4" s="595"/>
      <c r="R4" s="593" t="s">
        <v>110</v>
      </c>
      <c r="S4" s="594"/>
      <c r="T4" s="595"/>
      <c r="U4" s="596" t="s">
        <v>72</v>
      </c>
      <c r="V4" s="597"/>
      <c r="W4" s="282"/>
      <c r="Y4" s="282"/>
    </row>
    <row r="5" spans="1:27" ht="26.25" hidden="1" customHeight="1">
      <c r="A5" s="268"/>
      <c r="B5" s="461">
        <v>1</v>
      </c>
      <c r="C5" s="181" t="s">
        <v>186</v>
      </c>
      <c r="D5" s="376" t="s">
        <v>145</v>
      </c>
      <c r="E5" s="376" t="s">
        <v>146</v>
      </c>
      <c r="F5" s="82" t="s">
        <v>147</v>
      </c>
      <c r="G5" s="83" t="s">
        <v>166</v>
      </c>
      <c r="H5" s="80">
        <v>232</v>
      </c>
      <c r="I5" s="642" t="str">
        <f>D5</f>
        <v>市川航平</v>
      </c>
      <c r="J5" s="643"/>
      <c r="K5" s="686" t="str">
        <f t="shared" ref="K5:K15" si="0">F5</f>
        <v>JPNKI26</v>
      </c>
      <c r="L5" s="687"/>
      <c r="M5" s="452"/>
      <c r="N5" s="284" t="s">
        <v>65</v>
      </c>
      <c r="O5" s="598"/>
      <c r="P5" s="599"/>
      <c r="Q5" s="600"/>
      <c r="R5" s="601"/>
      <c r="S5" s="602"/>
      <c r="T5" s="603"/>
      <c r="U5" s="585"/>
      <c r="V5" s="586"/>
      <c r="W5" s="469"/>
      <c r="Y5" s="283" t="str">
        <f>IFERROR(VLOOKUP($B5,(ListFrom):(ListTo),COLUMNS((ListFrom):Y5),FALSE),"")</f>
        <v/>
      </c>
      <c r="Z5" s="9" t="str">
        <f>IFERROR(VLOOKUP($B5,(ListFrom):(ListTo),COLUMNS((ListFrom):Z5),FALSE),"")</f>
        <v/>
      </c>
      <c r="AA5" s="9" t="str">
        <f>IFERROR(VLOOKUP($B5,(ListFrom):(ListTo),COLUMNS((ListFrom):AA5),FALSE),"")</f>
        <v/>
      </c>
    </row>
    <row r="6" spans="1:27" ht="26.25" hidden="1" customHeight="1">
      <c r="A6" s="268"/>
      <c r="B6" s="462">
        <v>2</v>
      </c>
      <c r="C6" s="182" t="s">
        <v>189</v>
      </c>
      <c r="D6" s="182" t="s">
        <v>148</v>
      </c>
      <c r="E6" s="182" t="s">
        <v>149</v>
      </c>
      <c r="F6" s="88" t="s">
        <v>150</v>
      </c>
      <c r="G6" s="89" t="s">
        <v>167</v>
      </c>
      <c r="H6" s="86">
        <v>304</v>
      </c>
      <c r="I6" s="644" t="str">
        <f t="shared" ref="I6:I15" si="1">D6</f>
        <v>荒川友紀彦</v>
      </c>
      <c r="J6" s="645"/>
      <c r="K6" s="688" t="str">
        <f t="shared" si="0"/>
        <v>JPNYA4</v>
      </c>
      <c r="L6" s="689"/>
      <c r="M6" s="452"/>
      <c r="N6" s="270" t="s">
        <v>66</v>
      </c>
      <c r="O6" s="610"/>
      <c r="P6" s="611"/>
      <c r="Q6" s="612"/>
      <c r="R6" s="576"/>
      <c r="S6" s="577"/>
      <c r="T6" s="578"/>
      <c r="U6" s="587"/>
      <c r="V6" s="588"/>
      <c r="W6" s="469"/>
      <c r="Y6" s="283" t="str">
        <f>IFERROR(VLOOKUP($B6,(ListFrom):(ListTo),COLUMNS((ListFrom):Y6),FALSE),"")</f>
        <v/>
      </c>
    </row>
    <row r="7" spans="1:27" ht="26.25" hidden="1" customHeight="1">
      <c r="A7" s="268"/>
      <c r="B7" s="462">
        <v>3</v>
      </c>
      <c r="C7" s="182" t="s">
        <v>187</v>
      </c>
      <c r="D7" s="182" t="s">
        <v>151</v>
      </c>
      <c r="E7" s="182" t="s">
        <v>152</v>
      </c>
      <c r="F7" s="88" t="s">
        <v>153</v>
      </c>
      <c r="G7" s="89" t="s">
        <v>168</v>
      </c>
      <c r="H7" s="86">
        <v>317</v>
      </c>
      <c r="I7" s="644" t="str">
        <f t="shared" si="1"/>
        <v>加藤琢也</v>
      </c>
      <c r="J7" s="645"/>
      <c r="K7" s="688" t="str">
        <f t="shared" si="0"/>
        <v>JPNTK19</v>
      </c>
      <c r="L7" s="689"/>
      <c r="M7" s="452"/>
      <c r="N7" s="270" t="s">
        <v>67</v>
      </c>
      <c r="O7" s="610"/>
      <c r="P7" s="611"/>
      <c r="Q7" s="612"/>
      <c r="R7" s="576"/>
      <c r="S7" s="577"/>
      <c r="T7" s="578"/>
      <c r="U7" s="587"/>
      <c r="V7" s="588"/>
      <c r="W7" s="469"/>
      <c r="Y7" s="283" t="str">
        <f>IFERROR(VLOOKUP($B7,(ListFrom):(ListTo),COLUMNS((ListFrom):Y7),FALSE),"")</f>
        <v/>
      </c>
    </row>
    <row r="8" spans="1:27" ht="26.25" hidden="1" customHeight="1">
      <c r="A8" s="268"/>
      <c r="B8" s="462">
        <v>4</v>
      </c>
      <c r="C8" s="183" t="s">
        <v>208</v>
      </c>
      <c r="D8" s="183" t="s">
        <v>162</v>
      </c>
      <c r="E8" s="182" t="s">
        <v>129</v>
      </c>
      <c r="F8" s="88" t="s">
        <v>109</v>
      </c>
      <c r="G8" s="92" t="s">
        <v>169</v>
      </c>
      <c r="H8" s="86">
        <v>691</v>
      </c>
      <c r="I8" s="644" t="str">
        <f t="shared" si="1"/>
        <v>吉富愛</v>
      </c>
      <c r="J8" s="645"/>
      <c r="K8" s="688" t="str">
        <f t="shared" si="0"/>
        <v>JPNAY13</v>
      </c>
      <c r="L8" s="689"/>
      <c r="M8" s="452"/>
      <c r="N8" s="270" t="s">
        <v>68</v>
      </c>
      <c r="O8" s="610"/>
      <c r="P8" s="611"/>
      <c r="Q8" s="612"/>
      <c r="R8" s="576"/>
      <c r="S8" s="577"/>
      <c r="T8" s="578"/>
      <c r="U8" s="587"/>
      <c r="V8" s="588"/>
      <c r="W8" s="469"/>
      <c r="Y8" s="283" t="str">
        <f>IFERROR(VLOOKUP($B8,(ListFrom):(ListTo),COLUMNS((ListFrom):Y8),FALSE),"")</f>
        <v/>
      </c>
    </row>
    <row r="9" spans="1:27" ht="26.25" hidden="1" customHeight="1">
      <c r="A9" s="268"/>
      <c r="B9" s="462">
        <v>5</v>
      </c>
      <c r="C9" s="177" t="s">
        <v>210</v>
      </c>
      <c r="D9" s="177" t="s">
        <v>163</v>
      </c>
      <c r="E9" s="182" t="s">
        <v>164</v>
      </c>
      <c r="F9" s="88" t="s">
        <v>165</v>
      </c>
      <c r="G9" s="88" t="s">
        <v>170</v>
      </c>
      <c r="H9" s="86">
        <v>1118</v>
      </c>
      <c r="I9" s="646" t="str">
        <f t="shared" si="1"/>
        <v>東浦啓太　</v>
      </c>
      <c r="J9" s="647"/>
      <c r="K9" s="690" t="str">
        <f t="shared" si="0"/>
        <v>JPNKT34</v>
      </c>
      <c r="L9" s="691"/>
      <c r="M9" s="453"/>
      <c r="N9" s="270" t="s">
        <v>69</v>
      </c>
      <c r="O9" s="610"/>
      <c r="P9" s="611"/>
      <c r="Q9" s="612"/>
      <c r="R9" s="576"/>
      <c r="S9" s="577"/>
      <c r="T9" s="578"/>
      <c r="U9" s="587"/>
      <c r="V9" s="588"/>
      <c r="W9" s="469"/>
      <c r="Y9" s="283" t="str">
        <f>IFERROR(VLOOKUP($B9,(ListFrom):(ListTo),COLUMNS((ListFrom):Y9),FALSE),"")</f>
        <v/>
      </c>
    </row>
    <row r="10" spans="1:27" ht="26.25" hidden="1" customHeight="1">
      <c r="A10" s="268"/>
      <c r="B10" s="462">
        <v>6</v>
      </c>
      <c r="C10" s="183" t="s">
        <v>188</v>
      </c>
      <c r="D10" s="183" t="s">
        <v>154</v>
      </c>
      <c r="E10" s="182" t="s">
        <v>155</v>
      </c>
      <c r="F10" s="88" t="s">
        <v>156</v>
      </c>
      <c r="G10" s="92" t="s">
        <v>171</v>
      </c>
      <c r="H10" s="86" t="s">
        <v>206</v>
      </c>
      <c r="I10" s="644" t="str">
        <f t="shared" si="1"/>
        <v>今井信行</v>
      </c>
      <c r="J10" s="645"/>
      <c r="K10" s="688" t="str">
        <f t="shared" si="0"/>
        <v>JPNNI7</v>
      </c>
      <c r="L10" s="689"/>
      <c r="M10" s="452"/>
      <c r="N10" s="270" t="s">
        <v>70</v>
      </c>
      <c r="O10" s="610"/>
      <c r="P10" s="611"/>
      <c r="Q10" s="612"/>
      <c r="R10" s="576"/>
      <c r="S10" s="577"/>
      <c r="T10" s="578"/>
      <c r="U10" s="587"/>
      <c r="V10" s="588"/>
      <c r="W10" s="469"/>
      <c r="Y10" s="283" t="str">
        <f>IFERROR(VLOOKUP($B10,(ListFrom):(ListTo),COLUMNS((ListFrom):Y10),FALSE),"")</f>
        <v/>
      </c>
    </row>
    <row r="11" spans="1:27" ht="26.25" hidden="1" customHeight="1">
      <c r="A11" s="268"/>
      <c r="B11" s="462">
        <v>7</v>
      </c>
      <c r="C11" s="177" t="s">
        <v>209</v>
      </c>
      <c r="D11" s="177" t="s">
        <v>157</v>
      </c>
      <c r="E11" s="182" t="s">
        <v>158</v>
      </c>
      <c r="F11" s="88" t="s">
        <v>159</v>
      </c>
      <c r="G11" s="88" t="s">
        <v>172</v>
      </c>
      <c r="H11" s="86" t="s">
        <v>205</v>
      </c>
      <c r="I11" s="646" t="str">
        <f t="shared" si="1"/>
        <v>北詰有人</v>
      </c>
      <c r="J11" s="647"/>
      <c r="K11" s="690" t="str">
        <f t="shared" si="0"/>
        <v>JPNNK11</v>
      </c>
      <c r="L11" s="691"/>
      <c r="M11" s="453"/>
      <c r="N11" s="270" t="s">
        <v>89</v>
      </c>
      <c r="O11" s="610"/>
      <c r="P11" s="611"/>
      <c r="Q11" s="612"/>
      <c r="R11" s="576"/>
      <c r="S11" s="577"/>
      <c r="T11" s="578"/>
      <c r="U11" s="587"/>
      <c r="V11" s="588"/>
      <c r="W11" s="469"/>
      <c r="Y11" s="283" t="str">
        <f>IFERROR(VLOOKUP($B11,(ListFrom):(ListTo),COLUMNS((ListFrom):Y11),FALSE),"")</f>
        <v/>
      </c>
    </row>
    <row r="12" spans="1:27" ht="26.25" hidden="1" customHeight="1">
      <c r="A12" s="268"/>
      <c r="B12" s="462">
        <v>8</v>
      </c>
      <c r="C12" s="182" t="s">
        <v>190</v>
      </c>
      <c r="D12" s="182" t="s">
        <v>160</v>
      </c>
      <c r="E12" s="182" t="s">
        <v>161</v>
      </c>
      <c r="F12" s="88" t="s">
        <v>207</v>
      </c>
      <c r="G12" s="89" t="s">
        <v>173</v>
      </c>
      <c r="H12" s="86" t="s">
        <v>205</v>
      </c>
      <c r="I12" s="644" t="str">
        <f t="shared" si="1"/>
        <v>百済裕人</v>
      </c>
      <c r="J12" s="645"/>
      <c r="K12" s="688" t="str">
        <f t="shared" si="0"/>
        <v>JPNHK26</v>
      </c>
      <c r="L12" s="689"/>
      <c r="M12" s="452"/>
      <c r="N12" s="270" t="s">
        <v>90</v>
      </c>
      <c r="O12" s="610"/>
      <c r="P12" s="611"/>
      <c r="Q12" s="612"/>
      <c r="R12" s="576"/>
      <c r="S12" s="577"/>
      <c r="T12" s="578"/>
      <c r="U12" s="587"/>
      <c r="V12" s="588"/>
      <c r="W12" s="469"/>
      <c r="Y12" s="283" t="str">
        <f>IFERROR(VLOOKUP($B12,(ListFrom):(ListTo),COLUMNS((ListFrom):Y12),FALSE),"")</f>
        <v/>
      </c>
    </row>
    <row r="13" spans="1:27" ht="26.25" hidden="1" customHeight="1">
      <c r="A13" s="268"/>
      <c r="B13" s="462"/>
      <c r="C13" s="467"/>
      <c r="D13" s="183"/>
      <c r="E13" s="182"/>
      <c r="F13" s="88"/>
      <c r="G13" s="92"/>
      <c r="H13" s="86"/>
      <c r="I13" s="644">
        <f t="shared" si="1"/>
        <v>0</v>
      </c>
      <c r="J13" s="645"/>
      <c r="K13" s="688">
        <f t="shared" si="0"/>
        <v>0</v>
      </c>
      <c r="L13" s="689"/>
      <c r="M13" s="452"/>
      <c r="N13" s="270" t="s">
        <v>91</v>
      </c>
      <c r="O13" s="610"/>
      <c r="P13" s="611"/>
      <c r="Q13" s="612"/>
      <c r="R13" s="576"/>
      <c r="S13" s="577"/>
      <c r="T13" s="578"/>
      <c r="U13" s="587"/>
      <c r="V13" s="588"/>
      <c r="W13" s="469"/>
      <c r="Y13" s="283" t="str">
        <f>IFERROR(VLOOKUP($B13,(ListFrom):(ListTo),COLUMNS((ListFrom):Y13),FALSE),"")</f>
        <v/>
      </c>
    </row>
    <row r="14" spans="1:27" ht="26.25" hidden="1" customHeight="1">
      <c r="A14" s="268"/>
      <c r="B14" s="462"/>
      <c r="C14" s="468"/>
      <c r="D14" s="177"/>
      <c r="E14" s="182"/>
      <c r="F14" s="88"/>
      <c r="G14" s="88"/>
      <c r="H14" s="86"/>
      <c r="I14" s="646">
        <f t="shared" si="1"/>
        <v>0</v>
      </c>
      <c r="J14" s="647"/>
      <c r="K14" s="690">
        <f t="shared" si="0"/>
        <v>0</v>
      </c>
      <c r="L14" s="691"/>
      <c r="M14" s="453"/>
      <c r="N14" s="270" t="s">
        <v>92</v>
      </c>
      <c r="O14" s="610"/>
      <c r="P14" s="611"/>
      <c r="Q14" s="612"/>
      <c r="R14" s="576"/>
      <c r="S14" s="577"/>
      <c r="T14" s="578"/>
      <c r="U14" s="587"/>
      <c r="V14" s="588"/>
      <c r="W14" s="469"/>
      <c r="Y14" s="283" t="str">
        <f>IFERROR(VLOOKUP($B14,(ListFrom):(ListTo),COLUMNS((ListFrom):Y14),FALSE),"")</f>
        <v/>
      </c>
    </row>
    <row r="15" spans="1:27" ht="26.25" hidden="1" customHeight="1" thickBot="1">
      <c r="A15" s="268"/>
      <c r="B15" s="463"/>
      <c r="C15" s="434"/>
      <c r="D15" s="180"/>
      <c r="E15" s="180"/>
      <c r="F15" s="208"/>
      <c r="G15" s="464"/>
      <c r="H15" s="115"/>
      <c r="I15" s="650">
        <f t="shared" si="1"/>
        <v>0</v>
      </c>
      <c r="J15" s="651"/>
      <c r="K15" s="692">
        <f t="shared" si="0"/>
        <v>0</v>
      </c>
      <c r="L15" s="693"/>
      <c r="M15" s="452"/>
      <c r="N15" s="271" t="s">
        <v>93</v>
      </c>
      <c r="O15" s="613"/>
      <c r="P15" s="614"/>
      <c r="Q15" s="615"/>
      <c r="R15" s="579"/>
      <c r="S15" s="580"/>
      <c r="T15" s="581"/>
      <c r="U15" s="589"/>
      <c r="V15" s="590"/>
      <c r="W15" s="469"/>
      <c r="Y15" s="283" t="str">
        <f>IFERROR(VLOOKUP($B15,(ListFrom):(ListTo),COLUMNS((ListFrom):Y15),FALSE),"")</f>
        <v/>
      </c>
    </row>
    <row r="16" spans="1:27" ht="33" customHeight="1" thickBot="1">
      <c r="A16" s="15" t="s">
        <v>8</v>
      </c>
      <c r="B16" s="457" t="s">
        <v>64</v>
      </c>
      <c r="H16" s="11"/>
      <c r="I16" s="11"/>
      <c r="J16" s="11"/>
      <c r="K16" s="11"/>
      <c r="L16" s="11"/>
      <c r="M16" s="457" t="s">
        <v>71</v>
      </c>
      <c r="S16" s="1"/>
      <c r="T16" s="14"/>
      <c r="U16" s="14"/>
      <c r="Y16" s="14"/>
    </row>
    <row r="17" spans="1:39" ht="26.25" customHeight="1">
      <c r="A17" s="127"/>
      <c r="B17" s="126" t="s">
        <v>137</v>
      </c>
      <c r="C17" s="74" t="s">
        <v>105</v>
      </c>
      <c r="D17" s="381" t="s">
        <v>110</v>
      </c>
      <c r="E17" s="381" t="s">
        <v>131</v>
      </c>
      <c r="F17" s="382" t="s">
        <v>112</v>
      </c>
      <c r="G17" s="128" t="s">
        <v>18</v>
      </c>
      <c r="H17" s="640" t="s">
        <v>111</v>
      </c>
      <c r="I17" s="641"/>
      <c r="J17" s="640" t="s">
        <v>113</v>
      </c>
      <c r="K17" s="641"/>
      <c r="L17" s="451"/>
      <c r="M17" s="269" t="s">
        <v>3</v>
      </c>
      <c r="N17" s="593" t="s">
        <v>135</v>
      </c>
      <c r="O17" s="594"/>
      <c r="P17" s="595"/>
      <c r="Q17" s="593" t="s">
        <v>136</v>
      </c>
      <c r="R17" s="594"/>
      <c r="S17" s="595"/>
      <c r="T17" s="596" t="s">
        <v>72</v>
      </c>
      <c r="U17" s="597"/>
      <c r="X17" s="282"/>
    </row>
    <row r="18" spans="1:39" ht="26.25" customHeight="1">
      <c r="A18" s="129">
        <v>1</v>
      </c>
      <c r="B18" s="80">
        <f t="shared" ref="B18:G28" si="2">IFERROR(VLOOKUP($A18,$B$4:$H$15,MATCH(B$17,$B$4:$H$4,0),FALSE),"")</f>
        <v>232</v>
      </c>
      <c r="C18" s="181" t="str">
        <f t="shared" si="2"/>
        <v>月光Jr</v>
      </c>
      <c r="D18" s="376" t="str">
        <f t="shared" si="2"/>
        <v>市川航平</v>
      </c>
      <c r="E18" s="376" t="str">
        <f t="shared" si="2"/>
        <v>Kohei Ichikawa</v>
      </c>
      <c r="F18" s="82" t="str">
        <f t="shared" si="2"/>
        <v>JPNKI26</v>
      </c>
      <c r="G18" s="83" t="str">
        <f t="shared" si="2"/>
        <v>市川</v>
      </c>
      <c r="H18" s="642" t="str">
        <f>D18</f>
        <v>市川航平</v>
      </c>
      <c r="I18" s="643"/>
      <c r="J18" s="686" t="str">
        <f t="shared" ref="J18:J28" si="3">F18</f>
        <v>JPNKI26</v>
      </c>
      <c r="K18" s="687"/>
      <c r="L18" s="452"/>
      <c r="M18" s="284" t="s">
        <v>65</v>
      </c>
      <c r="N18" s="598" t="str">
        <f>IFERROR(VLOOKUP($M18,(ListFrom):(ListTo),MATCH(N$17,Headwords,0),FALSE),"")</f>
        <v>シエスタ</v>
      </c>
      <c r="O18" s="599"/>
      <c r="P18" s="600"/>
      <c r="Q18" s="601" t="str">
        <f>IFERROR(VLOOKUP($M18,(ListFrom):(ListTo),MATCH("Skipper Name",Headwords,0),FALSE),"")</f>
        <v>Nobuyuki Imai</v>
      </c>
      <c r="R18" s="602"/>
      <c r="S18" s="603"/>
      <c r="T18" s="585" t="str">
        <f>IFERROR(VLOOKUP($M18,(ListFrom):(ListTo),MATCH(T$17,Headwords,0),FALSE),"")</f>
        <v>JPNNI7</v>
      </c>
      <c r="U18" s="586"/>
      <c r="X18" s="283" t="str">
        <f>IFERROR(VLOOKUP($B18,(ListFrom):(ListTo),COLUMNS((ListFrom):X18),FALSE),"")</f>
        <v/>
      </c>
      <c r="Y18" s="9" t="str">
        <f>IFERROR(VLOOKUP($B18,(ListFrom):(ListTo),COLUMNS((ListFrom):Y18),FALSE),"")</f>
        <v/>
      </c>
      <c r="Z18" s="9" t="str">
        <f>IFERROR(VLOOKUP($B18,(ListFrom):(ListTo),COLUMNS((ListFrom):Z18),FALSE),"")</f>
        <v/>
      </c>
    </row>
    <row r="19" spans="1:39" ht="26.25" customHeight="1">
      <c r="A19" s="130">
        <v>2</v>
      </c>
      <c r="B19" s="86">
        <f t="shared" si="2"/>
        <v>304</v>
      </c>
      <c r="C19" s="182" t="str">
        <f t="shared" si="2"/>
        <v>紀州ヨット少年団（友）</v>
      </c>
      <c r="D19" s="182" t="str">
        <f t="shared" si="2"/>
        <v>荒川友紀彦</v>
      </c>
      <c r="E19" s="182" t="str">
        <f t="shared" si="2"/>
        <v>Yukihiko Arakawa</v>
      </c>
      <c r="F19" s="88" t="str">
        <f t="shared" si="2"/>
        <v>JPNYA4</v>
      </c>
      <c r="G19" s="89" t="str">
        <f t="shared" si="2"/>
        <v>荒川</v>
      </c>
      <c r="H19" s="644" t="str">
        <f t="shared" ref="H19:H23" si="4">D19</f>
        <v>荒川友紀彦</v>
      </c>
      <c r="I19" s="645"/>
      <c r="J19" s="688" t="str">
        <f t="shared" si="3"/>
        <v>JPNYA4</v>
      </c>
      <c r="K19" s="689"/>
      <c r="L19" s="452"/>
      <c r="M19" s="270" t="s">
        <v>66</v>
      </c>
      <c r="N19" s="610" t="str">
        <f>IFERROR(VLOOKUP($M19,(ListFrom):(ListTo),MATCH(N$17,Headwords,0),FALSE),"")</f>
        <v>月光Jr</v>
      </c>
      <c r="O19" s="611"/>
      <c r="P19" s="612"/>
      <c r="Q19" s="576" t="str">
        <f>IFERROR(VLOOKUP($M19,(ListFrom):(ListTo),MATCH("Skipper Name",Headwords,0),FALSE),"")</f>
        <v>Kohei Ichikawa</v>
      </c>
      <c r="R19" s="577"/>
      <c r="S19" s="578"/>
      <c r="T19" s="587" t="str">
        <f>IFERROR(VLOOKUP($M19,(ListFrom):(ListTo),MATCH(T$17,Headwords,0),FALSE),"")</f>
        <v>JPNKI26</v>
      </c>
      <c r="U19" s="588"/>
      <c r="X19" s="283" t="str">
        <f>IFERROR(VLOOKUP($B19,(ListFrom):(ListTo),COLUMNS((ListFrom):X19),FALSE),"")</f>
        <v/>
      </c>
    </row>
    <row r="20" spans="1:39" ht="26.25" customHeight="1">
      <c r="A20" s="130">
        <v>3</v>
      </c>
      <c r="B20" s="86">
        <f t="shared" si="2"/>
        <v>317</v>
      </c>
      <c r="C20" s="182" t="str">
        <f t="shared" si="2"/>
        <v>志摩XO</v>
      </c>
      <c r="D20" s="182" t="str">
        <f t="shared" si="2"/>
        <v>加藤琢也</v>
      </c>
      <c r="E20" s="182" t="str">
        <f t="shared" si="2"/>
        <v>Takuya kato</v>
      </c>
      <c r="F20" s="88" t="str">
        <f t="shared" si="2"/>
        <v>JPNTK19</v>
      </c>
      <c r="G20" s="89" t="str">
        <f t="shared" si="2"/>
        <v>加藤</v>
      </c>
      <c r="H20" s="644" t="str">
        <f t="shared" si="4"/>
        <v>加藤琢也</v>
      </c>
      <c r="I20" s="645"/>
      <c r="J20" s="688" t="str">
        <f t="shared" si="3"/>
        <v>JPNTK19</v>
      </c>
      <c r="K20" s="689"/>
      <c r="L20" s="452"/>
      <c r="M20" s="270" t="s">
        <v>67</v>
      </c>
      <c r="N20" s="610" t="str">
        <f>IFERROR(VLOOKUP($M20,(ListFrom):(ListTo),MATCH(N$17,Headwords,0),FALSE),"")</f>
        <v>Ｈｅｒｍａｎｏ</v>
      </c>
      <c r="O20" s="611"/>
      <c r="P20" s="612"/>
      <c r="Q20" s="576" t="str">
        <f>IFERROR(VLOOKUP($M20,(ListFrom):(ListTo),MATCH("Skipper Name",Headwords,0),FALSE),"")</f>
        <v>Naoto Kitazume</v>
      </c>
      <c r="R20" s="577"/>
      <c r="S20" s="578"/>
      <c r="T20" s="587" t="str">
        <f>IFERROR(VLOOKUP($M20,(ListFrom):(ListTo),MATCH(T$17,Headwords,0),FALSE),"")</f>
        <v>JPNNK11</v>
      </c>
      <c r="U20" s="588"/>
      <c r="X20" s="283" t="str">
        <f>IFERROR(VLOOKUP($B20,(ListFrom):(ListTo),COLUMNS((ListFrom):X20),FALSE),"")</f>
        <v/>
      </c>
    </row>
    <row r="21" spans="1:39" ht="26.25" customHeight="1">
      <c r="A21" s="130">
        <v>4</v>
      </c>
      <c r="B21" s="86">
        <f t="shared" si="2"/>
        <v>691</v>
      </c>
      <c r="C21" s="183" t="str">
        <f t="shared" si="2"/>
        <v>オムライス</v>
      </c>
      <c r="D21" s="183" t="str">
        <f t="shared" si="2"/>
        <v>吉富愛</v>
      </c>
      <c r="E21" s="182" t="str">
        <f t="shared" si="2"/>
        <v>Ai Yoshitomi</v>
      </c>
      <c r="F21" s="88" t="str">
        <f t="shared" si="2"/>
        <v>JPNAY13</v>
      </c>
      <c r="G21" s="92" t="str">
        <f t="shared" si="2"/>
        <v>吉富</v>
      </c>
      <c r="H21" s="644" t="str">
        <f t="shared" si="4"/>
        <v>吉富愛</v>
      </c>
      <c r="I21" s="645"/>
      <c r="J21" s="688" t="str">
        <f t="shared" si="3"/>
        <v>JPNAY13</v>
      </c>
      <c r="K21" s="689"/>
      <c r="L21" s="452"/>
      <c r="M21" s="270" t="s">
        <v>68</v>
      </c>
      <c r="N21" s="610" t="str">
        <f>IFERROR(VLOOKUP($M21,(ListFrom):(ListTo),MATCH(N$17,Headwords,0),FALSE),"")</f>
        <v>志摩XO</v>
      </c>
      <c r="O21" s="611"/>
      <c r="P21" s="612"/>
      <c r="Q21" s="576" t="str">
        <f>IFERROR(VLOOKUP($M21,(ListFrom):(ListTo),MATCH("Skipper Name",Headwords,0),FALSE),"")</f>
        <v>Takuya kato</v>
      </c>
      <c r="R21" s="577"/>
      <c r="S21" s="578"/>
      <c r="T21" s="587" t="str">
        <f>IFERROR(VLOOKUP($M21,(ListFrom):(ListTo),MATCH(T$17,Headwords,0),FALSE),"")</f>
        <v>JPNTK19</v>
      </c>
      <c r="U21" s="588"/>
      <c r="X21" s="283" t="str">
        <f>IFERROR(VLOOKUP($B21,(ListFrom):(ListTo),COLUMNS((ListFrom):X21),FALSE),"")</f>
        <v/>
      </c>
    </row>
    <row r="22" spans="1:39" ht="26.25" customHeight="1">
      <c r="A22" s="130">
        <v>5</v>
      </c>
      <c r="B22" s="86">
        <f t="shared" si="2"/>
        <v>1118</v>
      </c>
      <c r="C22" s="177" t="str">
        <f t="shared" si="2"/>
        <v>リダブル</v>
      </c>
      <c r="D22" s="177" t="str">
        <f t="shared" si="2"/>
        <v>東浦啓太　</v>
      </c>
      <c r="E22" s="182" t="str">
        <f t="shared" si="2"/>
        <v>Keita Toura</v>
      </c>
      <c r="F22" s="88" t="str">
        <f t="shared" si="2"/>
        <v>JPNKT34</v>
      </c>
      <c r="G22" s="88" t="str">
        <f t="shared" si="2"/>
        <v>東浦</v>
      </c>
      <c r="H22" s="646" t="str">
        <f t="shared" si="4"/>
        <v>東浦啓太　</v>
      </c>
      <c r="I22" s="647"/>
      <c r="J22" s="690" t="str">
        <f t="shared" si="3"/>
        <v>JPNKT34</v>
      </c>
      <c r="K22" s="691"/>
      <c r="L22" s="453"/>
      <c r="M22" s="270" t="s">
        <v>69</v>
      </c>
      <c r="N22" s="610" t="str">
        <f>IFERROR(VLOOKUP($M22,(ListFrom):(ListTo),MATCH(N$17,Headwords,0),FALSE),"")</f>
        <v>紀州ヨット少年団（友）</v>
      </c>
      <c r="O22" s="611"/>
      <c r="P22" s="612"/>
      <c r="Q22" s="576" t="str">
        <f>IFERROR(VLOOKUP($M22,(ListFrom):(ListTo),MATCH("Skipper Name",Headwords,0),FALSE),"")</f>
        <v>Yukihiko Arakawa</v>
      </c>
      <c r="R22" s="577"/>
      <c r="S22" s="578"/>
      <c r="T22" s="587" t="str">
        <f>IFERROR(VLOOKUP($M22,(ListFrom):(ListTo),MATCH(T$17,Headwords,0),FALSE),"")</f>
        <v>JPNYA4</v>
      </c>
      <c r="U22" s="588"/>
      <c r="X22" s="283" t="str">
        <f>IFERROR(VLOOKUP($B22,(ListFrom):(ListTo),COLUMNS((ListFrom):X22),FALSE),"")</f>
        <v/>
      </c>
    </row>
    <row r="23" spans="1:39" ht="26.25" customHeight="1">
      <c r="A23" s="130">
        <v>6</v>
      </c>
      <c r="B23" s="86" t="str">
        <f t="shared" si="2"/>
        <v>ー</v>
      </c>
      <c r="C23" s="183" t="str">
        <f t="shared" si="2"/>
        <v>シエスタ</v>
      </c>
      <c r="D23" s="183" t="str">
        <f t="shared" si="2"/>
        <v>今井信行</v>
      </c>
      <c r="E23" s="182" t="str">
        <f t="shared" si="2"/>
        <v>Nobuyuki Imai</v>
      </c>
      <c r="F23" s="88" t="str">
        <f t="shared" si="2"/>
        <v>JPNNI7</v>
      </c>
      <c r="G23" s="92" t="str">
        <f t="shared" si="2"/>
        <v>今井</v>
      </c>
      <c r="H23" s="644" t="str">
        <f t="shared" si="4"/>
        <v>今井信行</v>
      </c>
      <c r="I23" s="645"/>
      <c r="J23" s="688" t="str">
        <f t="shared" si="3"/>
        <v>JPNNI7</v>
      </c>
      <c r="K23" s="689"/>
      <c r="L23" s="452"/>
      <c r="M23" s="270" t="s">
        <v>70</v>
      </c>
      <c r="N23" s="610" t="str">
        <f>IFERROR(VLOOKUP($M23,(ListFrom):(ListTo),MATCH(N$17,Headwords,0),FALSE),"")</f>
        <v>リダブル</v>
      </c>
      <c r="O23" s="611"/>
      <c r="P23" s="612"/>
      <c r="Q23" s="576" t="str">
        <f>IFERROR(VLOOKUP($M23,(ListFrom):(ListTo),MATCH("Skipper Name",Headwords,0),FALSE),"")</f>
        <v>Keita Toura</v>
      </c>
      <c r="R23" s="577"/>
      <c r="S23" s="578"/>
      <c r="T23" s="587" t="str">
        <f>IFERROR(VLOOKUP($M23,(ListFrom):(ListTo),MATCH(T$17,Headwords,0),FALSE),"")</f>
        <v>JPNKT34</v>
      </c>
      <c r="U23" s="588"/>
      <c r="X23" s="283" t="str">
        <f>IFERROR(VLOOKUP($B23,(ListFrom):(ListTo),COLUMNS((ListFrom):X23),FALSE),"")</f>
        <v/>
      </c>
    </row>
    <row r="24" spans="1:39" ht="26.25" customHeight="1">
      <c r="A24" s="130">
        <v>7</v>
      </c>
      <c r="B24" s="86" t="str">
        <f t="shared" si="2"/>
        <v>ー</v>
      </c>
      <c r="C24" s="177" t="str">
        <f t="shared" si="2"/>
        <v>Ｈｅｒｍａｎｏ</v>
      </c>
      <c r="D24" s="177" t="str">
        <f t="shared" si="2"/>
        <v>北詰有人</v>
      </c>
      <c r="E24" s="182" t="str">
        <f t="shared" si="2"/>
        <v>Naoto Kitazume</v>
      </c>
      <c r="F24" s="88" t="str">
        <f t="shared" si="2"/>
        <v>JPNNK11</v>
      </c>
      <c r="G24" s="88" t="str">
        <f t="shared" si="2"/>
        <v>北詰</v>
      </c>
      <c r="H24" s="646" t="str">
        <f t="shared" ref="H24:H28" si="5">D24</f>
        <v>北詰有人</v>
      </c>
      <c r="I24" s="647"/>
      <c r="J24" s="690" t="str">
        <f t="shared" si="3"/>
        <v>JPNNK11</v>
      </c>
      <c r="K24" s="691"/>
      <c r="L24" s="453"/>
      <c r="M24" s="270" t="s">
        <v>89</v>
      </c>
      <c r="N24" s="610" t="str">
        <f>IFERROR(VLOOKUP($M24,(ListFrom):(ListTo),MATCH(N$17,Headwords,0),FALSE),"")</f>
        <v>オムライス</v>
      </c>
      <c r="O24" s="611"/>
      <c r="P24" s="612"/>
      <c r="Q24" s="576" t="str">
        <f>IFERROR(VLOOKUP($M24,(ListFrom):(ListTo),MATCH("Skipper Name",Headwords,0),FALSE),"")</f>
        <v>Ai Yoshitomi</v>
      </c>
      <c r="R24" s="577"/>
      <c r="S24" s="578"/>
      <c r="T24" s="587" t="str">
        <f>IFERROR(VLOOKUP($M24,(ListFrom):(ListTo),MATCH(T$17,Headwords,0),FALSE),"")</f>
        <v>JPNAY13</v>
      </c>
      <c r="U24" s="588"/>
      <c r="X24" s="283" t="str">
        <f>IFERROR(VLOOKUP($B24,(ListFrom):(ListTo),COLUMNS((ListFrom):X24),FALSE),"")</f>
        <v/>
      </c>
    </row>
    <row r="25" spans="1:39" ht="26.25" customHeight="1" thickBot="1">
      <c r="A25" s="130">
        <v>8</v>
      </c>
      <c r="B25" s="115" t="str">
        <f t="shared" si="2"/>
        <v>ー</v>
      </c>
      <c r="C25" s="180" t="str">
        <f t="shared" si="2"/>
        <v>紀州ヨット少年団（百）</v>
      </c>
      <c r="D25" s="180" t="str">
        <f t="shared" si="2"/>
        <v>百済裕人</v>
      </c>
      <c r="E25" s="180" t="str">
        <f t="shared" si="2"/>
        <v>Hirohito Kudara</v>
      </c>
      <c r="F25" s="208" t="str">
        <f t="shared" si="2"/>
        <v>JPNHK26</v>
      </c>
      <c r="G25" s="571" t="str">
        <f t="shared" si="2"/>
        <v>百済</v>
      </c>
      <c r="H25" s="650" t="str">
        <f t="shared" si="5"/>
        <v>百済裕人</v>
      </c>
      <c r="I25" s="651"/>
      <c r="J25" s="692" t="str">
        <f t="shared" si="3"/>
        <v>JPNHK26</v>
      </c>
      <c r="K25" s="693"/>
      <c r="L25" s="452"/>
      <c r="M25" s="271" t="s">
        <v>90</v>
      </c>
      <c r="N25" s="613" t="str">
        <f>IFERROR(VLOOKUP($M25,(ListFrom):(ListTo),MATCH(N$17,Headwords,0),FALSE),"")</f>
        <v>紀州ヨット少年団（百）</v>
      </c>
      <c r="O25" s="614"/>
      <c r="P25" s="615"/>
      <c r="Q25" s="579" t="str">
        <f>IFERROR(VLOOKUP($M25,(ListFrom):(ListTo),MATCH("Skipper Name",Headwords,0),FALSE),"")</f>
        <v>Hirohito Kudara</v>
      </c>
      <c r="R25" s="580"/>
      <c r="S25" s="581"/>
      <c r="T25" s="589" t="str">
        <f>IFERROR(VLOOKUP($M25,(ListFrom):(ListTo),MATCH(T$17,Headwords,0),FALSE),"")</f>
        <v>JPNHK26</v>
      </c>
      <c r="U25" s="590"/>
      <c r="X25" s="283" t="str">
        <f>IFERROR(VLOOKUP($B25,(ListFrom):(ListTo),COLUMNS((ListFrom):X25),FALSE),"")</f>
        <v/>
      </c>
    </row>
    <row r="26" spans="1:39" ht="26.25" hidden="1" customHeight="1">
      <c r="A26" s="130">
        <v>9</v>
      </c>
      <c r="B26" s="114" t="str">
        <f t="shared" si="2"/>
        <v/>
      </c>
      <c r="C26" s="568" t="str">
        <f t="shared" si="2"/>
        <v/>
      </c>
      <c r="D26" s="568" t="str">
        <f t="shared" si="2"/>
        <v/>
      </c>
      <c r="E26" s="179" t="str">
        <f t="shared" si="2"/>
        <v/>
      </c>
      <c r="F26" s="569" t="str">
        <f t="shared" si="2"/>
        <v/>
      </c>
      <c r="G26" s="570" t="str">
        <f t="shared" si="2"/>
        <v/>
      </c>
      <c r="H26" s="652" t="str">
        <f t="shared" si="5"/>
        <v/>
      </c>
      <c r="I26" s="653"/>
      <c r="J26" s="694" t="str">
        <f t="shared" si="3"/>
        <v/>
      </c>
      <c r="K26" s="695"/>
      <c r="L26" s="452"/>
      <c r="M26" s="567" t="s">
        <v>91</v>
      </c>
      <c r="N26" s="607" t="str">
        <f>IFERROR(VLOOKUP($M26,(ListFrom):(ListTo),MATCH(N$17,Headwords,0),FALSE),"")</f>
        <v/>
      </c>
      <c r="O26" s="608"/>
      <c r="P26" s="609"/>
      <c r="Q26" s="582" t="str">
        <f>IFERROR(VLOOKUP($M26,(ListFrom):(ListTo),MATCH("Skipper Name",Headwords,0),FALSE),"")</f>
        <v/>
      </c>
      <c r="R26" s="583"/>
      <c r="S26" s="584"/>
      <c r="T26" s="591" t="str">
        <f>IFERROR(VLOOKUP($M26,(ListFrom):(ListTo),MATCH(T$17,Headwords,0),FALSE),"")</f>
        <v/>
      </c>
      <c r="U26" s="592"/>
      <c r="X26" s="283" t="str">
        <f>IFERROR(VLOOKUP($B26,(ListFrom):(ListTo),COLUMNS((ListFrom):X26),FALSE),"")</f>
        <v/>
      </c>
    </row>
    <row r="27" spans="1:39" ht="26.25" hidden="1" customHeight="1">
      <c r="A27" s="130">
        <v>10</v>
      </c>
      <c r="B27" s="86" t="str">
        <f t="shared" si="2"/>
        <v/>
      </c>
      <c r="C27" s="177" t="str">
        <f t="shared" si="2"/>
        <v/>
      </c>
      <c r="D27" s="177" t="str">
        <f t="shared" si="2"/>
        <v/>
      </c>
      <c r="E27" s="182" t="str">
        <f t="shared" si="2"/>
        <v/>
      </c>
      <c r="F27" s="88" t="str">
        <f t="shared" si="2"/>
        <v/>
      </c>
      <c r="G27" s="88" t="str">
        <f t="shared" si="2"/>
        <v/>
      </c>
      <c r="H27" s="646" t="str">
        <f t="shared" si="5"/>
        <v/>
      </c>
      <c r="I27" s="647"/>
      <c r="J27" s="690" t="str">
        <f t="shared" si="3"/>
        <v/>
      </c>
      <c r="K27" s="691"/>
      <c r="L27" s="453"/>
      <c r="M27" s="270" t="s">
        <v>92</v>
      </c>
      <c r="N27" s="610" t="str">
        <f>IFERROR(VLOOKUP($M27,(ListFrom):(ListTo),MATCH(N$17,Headwords,0),FALSE),"")</f>
        <v/>
      </c>
      <c r="O27" s="611"/>
      <c r="P27" s="612"/>
      <c r="Q27" s="576" t="str">
        <f>IFERROR(VLOOKUP($M27,(ListFrom):(ListTo),MATCH("Skipper Name",Headwords,0),FALSE),"")</f>
        <v/>
      </c>
      <c r="R27" s="577"/>
      <c r="S27" s="578"/>
      <c r="T27" s="587" t="str">
        <f>IFERROR(VLOOKUP($M27,(ListFrom):(ListTo),MATCH(T$17,Headwords,0),FALSE),"")</f>
        <v/>
      </c>
      <c r="U27" s="588"/>
      <c r="X27" s="283" t="str">
        <f>IFERROR(VLOOKUP($B27,(ListFrom):(ListTo),COLUMNS((ListFrom):X27),FALSE),"")</f>
        <v/>
      </c>
    </row>
    <row r="28" spans="1:39" ht="26.25" hidden="1" customHeight="1" thickBot="1">
      <c r="A28" s="131">
        <v>11</v>
      </c>
      <c r="B28" s="115" t="str">
        <f>IFERROR(VLOOKUP($A28,$B$4:$H$15,MATCH(B$17,$B$4:$H$4,0),FALSE),"")</f>
        <v/>
      </c>
      <c r="C28" s="178" t="str">
        <f t="shared" si="2"/>
        <v/>
      </c>
      <c r="D28" s="180" t="str">
        <f t="shared" si="2"/>
        <v/>
      </c>
      <c r="E28" s="180" t="str">
        <f t="shared" si="2"/>
        <v/>
      </c>
      <c r="F28" s="208" t="str">
        <f t="shared" si="2"/>
        <v/>
      </c>
      <c r="G28" s="464" t="str">
        <f t="shared" si="2"/>
        <v/>
      </c>
      <c r="H28" s="650" t="str">
        <f t="shared" si="5"/>
        <v/>
      </c>
      <c r="I28" s="651"/>
      <c r="J28" s="692" t="str">
        <f t="shared" si="3"/>
        <v/>
      </c>
      <c r="K28" s="693"/>
      <c r="L28" s="452"/>
      <c r="M28" s="271" t="s">
        <v>93</v>
      </c>
      <c r="N28" s="613" t="str">
        <f>IFERROR(VLOOKUP($M28,(ListFrom):(ListTo),MATCH(N$17,Headwords,0),FALSE),"")</f>
        <v/>
      </c>
      <c r="O28" s="614"/>
      <c r="P28" s="615"/>
      <c r="Q28" s="579" t="str">
        <f>IFERROR(VLOOKUP($M28,(ListFrom):(ListTo),MATCH("Skipper Name",Headwords,0),FALSE),"")</f>
        <v/>
      </c>
      <c r="R28" s="580"/>
      <c r="S28" s="581"/>
      <c r="T28" s="589" t="str">
        <f>IFERROR(VLOOKUP($M28,(ListFrom):(ListTo),MATCH(T$17,Headwords,0),FALSE),"")</f>
        <v/>
      </c>
      <c r="U28" s="590"/>
      <c r="X28" s="283" t="str">
        <f>IFERROR(VLOOKUP($B28,(ListFrom):(ListTo),COLUMNS((ListFrom):X28),FALSE),"")</f>
        <v/>
      </c>
    </row>
    <row r="29" spans="1:39" ht="17.25" customHeight="1" thickBot="1">
      <c r="A29" s="43"/>
      <c r="B29" s="43"/>
      <c r="C29" s="44"/>
      <c r="D29" s="44"/>
      <c r="E29" s="44"/>
      <c r="F29" s="28"/>
      <c r="G29" s="45"/>
      <c r="N29" s="9"/>
      <c r="O29" s="9"/>
      <c r="P29" s="9"/>
      <c r="Q29" s="9"/>
      <c r="R29" s="9"/>
    </row>
    <row r="30" spans="1:39" ht="26.25" customHeight="1" thickBot="1">
      <c r="B30" s="457" t="s">
        <v>0</v>
      </c>
      <c r="C30" s="16"/>
      <c r="P30" s="619"/>
      <c r="Q30" s="620"/>
      <c r="R30" s="620"/>
      <c r="S30" s="621"/>
      <c r="T30" s="14"/>
    </row>
    <row r="31" spans="1:39" ht="26.25" customHeight="1">
      <c r="A31" s="73" t="s">
        <v>108</v>
      </c>
      <c r="B31" s="74" t="s">
        <v>1</v>
      </c>
      <c r="C31" s="74" t="s">
        <v>105</v>
      </c>
      <c r="D31" s="74" t="s">
        <v>2</v>
      </c>
      <c r="E31" s="435" t="s">
        <v>130</v>
      </c>
      <c r="F31" s="75" t="s">
        <v>7</v>
      </c>
      <c r="G31" s="128" t="s">
        <v>18</v>
      </c>
      <c r="H31" s="76" t="str">
        <f ca="1">OFFSET($G$31,COLUMNS($G31:H31)-1,0)</f>
        <v>市川</v>
      </c>
      <c r="I31" s="77" t="str">
        <f ca="1">OFFSET($G$31,COLUMNS($G31:I31)-1,0)</f>
        <v>荒川</v>
      </c>
      <c r="J31" s="77" t="str">
        <f ca="1">OFFSET($G$31,COLUMNS($G31:J31)-1,0)</f>
        <v>加藤</v>
      </c>
      <c r="K31" s="77" t="str">
        <f ca="1">OFFSET($G$31,COLUMNS($G31:K31)-1,0)</f>
        <v>吉富</v>
      </c>
      <c r="L31" s="77" t="str">
        <f ca="1">OFFSET($G$31,COLUMNS($G31:L31)-1,0)</f>
        <v>東浦</v>
      </c>
      <c r="M31" s="78" t="str">
        <f ca="1">OFFSET($G$31,COLUMNS($G31:M31)-1,0)</f>
        <v>今井</v>
      </c>
      <c r="N31" s="78" t="str">
        <f ca="1">OFFSET($G$31,COLUMNS($G31:N31)-1,0)</f>
        <v>北詰</v>
      </c>
      <c r="O31" s="78" t="str">
        <f ca="1">OFFSET($G$31,COLUMNS($G31:O31)-1,0)</f>
        <v>百済</v>
      </c>
      <c r="P31" s="312" t="s">
        <v>128</v>
      </c>
      <c r="Q31" s="433" t="s">
        <v>118</v>
      </c>
      <c r="R31" s="272" t="s">
        <v>17</v>
      </c>
      <c r="S31" s="313" t="s">
        <v>73</v>
      </c>
      <c r="T31" s="310"/>
      <c r="U31" s="297" t="s">
        <v>20</v>
      </c>
      <c r="W31" s="14"/>
      <c r="AG31" s="326" t="s">
        <v>97</v>
      </c>
      <c r="AH31" s="327" t="str">
        <f>AG32</f>
        <v>市川</v>
      </c>
      <c r="AI31" s="328" t="str">
        <f>AG33</f>
        <v>荒川</v>
      </c>
      <c r="AJ31" s="328" t="str">
        <f>AG34</f>
        <v>加藤</v>
      </c>
      <c r="AK31" s="328" t="str">
        <f>AG35</f>
        <v>吉富</v>
      </c>
      <c r="AL31" s="329" t="str">
        <f>AG36</f>
        <v>東浦</v>
      </c>
      <c r="AM31" s="330" t="str">
        <f>AG37</f>
        <v>今井</v>
      </c>
    </row>
    <row r="32" spans="1:39" ht="26.25" customHeight="1">
      <c r="A32" s="79" t="str">
        <f t="shared" ref="A32:A37" si="6">U32</f>
        <v>2RR</v>
      </c>
      <c r="B32" s="80">
        <v>1</v>
      </c>
      <c r="C32" s="81" t="str">
        <f>IFERROR(VLOOKUP($B32,(ListFrom):(ListTo),MATCH(C$17,Headwords,0),FALSE),"")</f>
        <v>月光Jr</v>
      </c>
      <c r="D32" s="181" t="str">
        <f>IFERROR(VLOOKUP($B32,(ListFrom):(ListTo),MATCH(D$17,Headwords,0),FALSE),"")</f>
        <v>市川航平</v>
      </c>
      <c r="E32" s="181" t="str">
        <f>IFERROR(VLOOKUP($B32,(ListFrom):(ListTo),MATCH(E$17,Headwords,0),FALSE),"")</f>
        <v>Kohei Ichikawa</v>
      </c>
      <c r="F32" s="82" t="str">
        <f>IFERROR(VLOOKUP($B32,(ListFrom):(ListTo),MATCH(F$17,Headwords,0),FALSE),"")</f>
        <v>JPNKI26</v>
      </c>
      <c r="G32" s="304" t="str">
        <f>IFERROR(VLOOKUP($B32,(ListFrom):(ListTo),MATCH(G$17,Headwords,0),FALSE),"")</f>
        <v>市川</v>
      </c>
      <c r="H32" s="390" t="str">
        <f ca="1">IFERROR(VLOOKUP(CONCATENATE($A$31,"-",$G32,"-",H$31),(BluePointFrom):(BluePointTo),2,FALSE),IFERROR(VLOOKUP(CONCATENATE($A$31,"-",$G32,"-",H$31),(YellowPointFrom):(YellowPointTo),2,FALSE),""))</f>
        <v/>
      </c>
      <c r="I32" s="391">
        <f ca="1">IFERROR(VLOOKUP(CONCATENATE($A$31,"-",$G32,"-",I$31),(BluePointFrom):(BluePointTo),2,FALSE),IFERROR(VLOOKUP(CONCATENATE($A$31,"-",$G32,"-",I$31),(YellowPointFrom):(YellowPointTo),2,FALSE),""))</f>
        <v>1</v>
      </c>
      <c r="J32" s="391">
        <f ca="1">IFERROR(VLOOKUP(CONCATENATE($A$31,"-",$G32,"-",J$31),(BluePointFrom):(BluePointTo),2,FALSE),IFERROR(VLOOKUP(CONCATENATE($A$31,"-",$G32,"-",J$31),(YellowPointFrom):(YellowPointTo),2,FALSE),""))</f>
        <v>1</v>
      </c>
      <c r="K32" s="391">
        <f ca="1">IFERROR(VLOOKUP(CONCATENATE($A$31,"-",$G32,"-",K$31),(BluePointFrom):(BluePointTo),2,FALSE),IFERROR(VLOOKUP(CONCATENATE($A$31,"-",$G32,"-",K$31),(YellowPointFrom):(YellowPointTo),2,FALSE),""))</f>
        <v>1</v>
      </c>
      <c r="L32" s="391">
        <f ca="1">IFERROR(VLOOKUP(CONCATENATE($A$31,"-",$G32,"-",L$31),(BluePointFrom):(BluePointTo),2,FALSE),IFERROR(VLOOKUP(CONCATENATE($A$31,"-",$G32,"-",L$31),(YellowPointFrom):(YellowPointTo),2,FALSE),""))</f>
        <v>1</v>
      </c>
      <c r="M32" s="398">
        <f ca="1">IFERROR(VLOOKUP(CONCATENATE($A$31,"-",$G32,"-",M$31),(BluePointFrom):(BluePointTo),2,FALSE),IFERROR(VLOOKUP(CONCATENATE($A$31,"-",$G32,"-",M$31),(YellowPointFrom):(YellowPointTo),2,FALSE),""))</f>
        <v>0</v>
      </c>
      <c r="N32" s="391">
        <f ca="1">IFERROR(VLOOKUP(CONCATENATE($A$31,"-",$G32,"-",N$31),(BluePointFrom):(BluePointTo),2,FALSE),IFERROR(VLOOKUP(CONCATENATE($A$31,"-",$G32,"-",N$31),(YellowPointFrom):(YellowPointTo),2,FALSE),""))</f>
        <v>1</v>
      </c>
      <c r="O32" s="391">
        <f ca="1">IFERROR(VLOOKUP(CONCATENATE($A$31,"-",$G32,"-",O$31),(BluePointFrom):(BluePointTo),2,FALSE),IFERROR(VLOOKUP(CONCATENATE($A$31,"-",$G32,"-",O$31),(YellowPointFrom):(YellowPointTo),2,FALSE),""))</f>
        <v>1</v>
      </c>
      <c r="P32" s="341">
        <f t="shared" ref="P32:P42" ca="1" si="7">IFERROR(SUM(H32:O32)/COUNT(H32:O32),"")</f>
        <v>0.8571428571428571</v>
      </c>
      <c r="Q32" s="341" t="str">
        <f>IF(SUM(AH32:AM32)=0,"",SUM(AH32:AM32))</f>
        <v/>
      </c>
      <c r="R32" s="342">
        <f t="shared" ref="R32:R42" ca="1" si="8">(IF(P$30=$A$102,P32*(COLUMNS($G$31:$P$31)-3),SUM(H32:O32)))+(IF(ISNUMBER(Q32),Q32,0))</f>
        <v>6</v>
      </c>
      <c r="S32" s="84">
        <v>2</v>
      </c>
      <c r="T32" s="311"/>
      <c r="U32" s="134" t="str">
        <f t="shared" ref="U32:U37" si="9">CONCATENATE(S32,$A$31)</f>
        <v>2RR</v>
      </c>
      <c r="W32" s="14"/>
      <c r="AG32" s="331" t="str">
        <f>G32</f>
        <v>市川</v>
      </c>
      <c r="AH32" s="314" t="str">
        <f>IFERROR(VLOOKUP(CONCATENATE($A$31,"-",$G32,"-",AH$31),(BluePointFrom):(BluePointTo),3,FALSE),IFERROR(VLOOKUP(CONCATENATE($A$31,"-",$G32,"-",AH$31),(YellowPointFrom):(YellowPointTo),3,FALSE),""))</f>
        <v/>
      </c>
      <c r="AI32" s="315" t="str">
        <f>IFERROR(VLOOKUP(CONCATENATE($A$31,"-",$G32,"-",AI$31),(BluePointFrom):(BluePointTo),3,FALSE),IFERROR(VLOOKUP(CONCATENATE($A$31,"-",$G32,"-",AI$31),(YellowPointFrom):(YellowPointTo),3,FALSE),""))</f>
        <v/>
      </c>
      <c r="AJ32" s="315" t="str">
        <f>IFERROR(VLOOKUP(CONCATENATE($A$31,"-",$G32,"-",AJ$31),(BluePointFrom):(BluePointTo),3,FALSE),IFERROR(VLOOKUP(CONCATENATE($A$31,"-",$G32,"-",AJ$31),(YellowPointFrom):(YellowPointTo),3,FALSE),""))</f>
        <v/>
      </c>
      <c r="AK32" s="315" t="str">
        <f>IFERROR(VLOOKUP(CONCATENATE($A$31,"-",$G32,"-",AK$31),(BluePointFrom):(BluePointTo),3,FALSE),IFERROR(VLOOKUP(CONCATENATE($A$31,"-",$G32,"-",AK$31),(YellowPointFrom):(YellowPointTo),3,FALSE),""))</f>
        <v/>
      </c>
      <c r="AL32" s="315" t="str">
        <f>IFERROR(VLOOKUP(CONCATENATE($A$31,"-",$G32,"-",AL$31),(BluePointFrom):(BluePointTo),3,FALSE),IFERROR(VLOOKUP(CONCATENATE($A$31,"-",$G32,"-",AL$31),(YellowPointFrom):(YellowPointTo),3,FALSE),""))</f>
        <v/>
      </c>
      <c r="AM32" s="316" t="str">
        <f>IFERROR(VLOOKUP(CONCATENATE($A$31,"-",$G32,"-",AM$31),(BluePointFrom):(BluePointTo),3,FALSE),IFERROR(VLOOKUP(CONCATENATE($A$31,"-",$G32,"-",AM$31),(YellowPointFrom):(YellowPointTo),3,FALSE),""))</f>
        <v/>
      </c>
    </row>
    <row r="33" spans="1:43" ht="26.25" customHeight="1">
      <c r="A33" s="85" t="str">
        <f t="shared" si="6"/>
        <v>5RR</v>
      </c>
      <c r="B33" s="86">
        <v>2</v>
      </c>
      <c r="C33" s="87" t="str">
        <f>IFERROR(VLOOKUP($B33,(ListFrom):(ListTo),MATCH(C$17,Headwords,0),FALSE),"")</f>
        <v>紀州ヨット少年団（友）</v>
      </c>
      <c r="D33" s="182" t="str">
        <f>IFERROR(VLOOKUP($B33,(ListFrom):(ListTo),MATCH(D$17,Headwords,0),FALSE),"")</f>
        <v>荒川友紀彦</v>
      </c>
      <c r="E33" s="182" t="str">
        <f>IFERROR(VLOOKUP($B33,(ListFrom):(ListTo),MATCH(E$17,Headwords,0),FALSE),"")</f>
        <v>Yukihiko Arakawa</v>
      </c>
      <c r="F33" s="88" t="str">
        <f>IFERROR(VLOOKUP($B33,(ListFrom):(ListTo),MATCH(F$17,Headwords,0),FALSE),"")</f>
        <v>JPNYA4</v>
      </c>
      <c r="G33" s="305" t="str">
        <f>IFERROR(VLOOKUP($B33,(ListFrom):(ListTo),MATCH(G$17,Headwords,0),FALSE),"")</f>
        <v>荒川</v>
      </c>
      <c r="H33" s="392">
        <f ca="1">IFERROR(VLOOKUP(CONCATENATE($A$31,"-",$G33,"-",H$31),(BluePointFrom):(BluePointTo),2,FALSE),IFERROR(VLOOKUP(CONCATENATE($A$31,"-",$G33,"-",H$31),(YellowPointFrom):(YellowPointTo),2,FALSE),""))</f>
        <v>0</v>
      </c>
      <c r="I33" s="99" t="str">
        <f ca="1">IFERROR(VLOOKUP(CONCATENATE($A$31,"-",$G33,"-",I$31),(BluePointFrom):(BluePointTo),2,FALSE),IFERROR(VLOOKUP(CONCATENATE($A$31,"-",$G33,"-",I$31),(YellowPointFrom):(YellowPointTo),2,FALSE),""))</f>
        <v/>
      </c>
      <c r="J33" s="100">
        <f ca="1">IFERROR(VLOOKUP(CONCATENATE($A$31,"-",$G33,"-",J$31),(BluePointFrom):(BluePointTo),2,FALSE),IFERROR(VLOOKUP(CONCATENATE($A$31,"-",$G33,"-",J$31),(YellowPointFrom):(YellowPointTo),2,FALSE),""))</f>
        <v>0</v>
      </c>
      <c r="K33" s="100">
        <f ca="1">IFERROR(VLOOKUP(CONCATENATE($A$31,"-",$G33,"-",K$31),(BluePointFrom):(BluePointTo),2,FALSE),IFERROR(VLOOKUP(CONCATENATE($A$31,"-",$G33,"-",K$31),(YellowPointFrom):(YellowPointTo),2,FALSE),""))</f>
        <v>1</v>
      </c>
      <c r="L33" s="100">
        <f ca="1">IFERROR(VLOOKUP(CONCATENATE($A$31,"-",$G33,"-",L$31),(BluePointFrom):(BluePointTo),2,FALSE),IFERROR(VLOOKUP(CONCATENATE($A$31,"-",$G33,"-",L$31),(YellowPointFrom):(YellowPointTo),2,FALSE),""))</f>
        <v>1</v>
      </c>
      <c r="M33" s="98">
        <f ca="1">IFERROR(VLOOKUP(CONCATENATE($A$31,"-",$G33,"-",M$31),(BluePointFrom):(BluePointTo),2,FALSE),IFERROR(VLOOKUP(CONCATENATE($A$31,"-",$G33,"-",M$31),(YellowPointFrom):(YellowPointTo),2,FALSE),""))</f>
        <v>0</v>
      </c>
      <c r="N33" s="100">
        <f ca="1">IFERROR(VLOOKUP(CONCATENATE($A$31,"-",$G33,"-",N$31),(BluePointFrom):(BluePointTo),2,FALSE),IFERROR(VLOOKUP(CONCATENATE($A$31,"-",$G33,"-",N$31),(YellowPointFrom):(YellowPointTo),2,FALSE),""))</f>
        <v>0</v>
      </c>
      <c r="O33" s="100">
        <f ca="1">IFERROR(VLOOKUP(CONCATENATE($A$31,"-",$G33,"-",O$31),(BluePointFrom):(BluePointTo),2,FALSE),IFERROR(VLOOKUP(CONCATENATE($A$31,"-",$G33,"-",O$31),(YellowPointFrom):(YellowPointTo),2,FALSE),""))</f>
        <v>1</v>
      </c>
      <c r="P33" s="343">
        <f t="shared" ca="1" si="7"/>
        <v>0.42857142857142855</v>
      </c>
      <c r="Q33" s="343" t="str">
        <f t="shared" ref="Q33:Q37" si="10">IF(SUM(AH33:AM33)=0,"",SUM(AH33:AM33))</f>
        <v/>
      </c>
      <c r="R33" s="344">
        <f t="shared" ca="1" si="8"/>
        <v>3</v>
      </c>
      <c r="S33" s="90">
        <v>5</v>
      </c>
      <c r="T33" s="307"/>
      <c r="U33" s="135" t="str">
        <f t="shared" si="9"/>
        <v>5RR</v>
      </c>
      <c r="W33" s="14"/>
      <c r="AG33" s="332" t="str">
        <f t="shared" ref="AG33:AG37" si="11">G33</f>
        <v>荒川</v>
      </c>
      <c r="AH33" s="317" t="str">
        <f>IFERROR(VLOOKUP(CONCATENATE($A$31,"-",$G33,"-",AH$31),(BluePointFrom):(BluePointTo),3,FALSE),IFERROR(VLOOKUP(CONCATENATE($A$31,"-",$G33,"-",AH$31),(YellowPointFrom):(YellowPointTo),3,FALSE),""))</f>
        <v/>
      </c>
      <c r="AI33" s="318" t="str">
        <f>IFERROR(VLOOKUP(CONCATENATE($A$31,"-",$G33,"-",AI$31),(BluePointFrom):(BluePointTo),3,FALSE),IFERROR(VLOOKUP(CONCATENATE($A$31,"-",$G33,"-",AI$31),(YellowPointFrom):(YellowPointTo),3,FALSE),""))</f>
        <v/>
      </c>
      <c r="AJ33" s="318" t="str">
        <f>IFERROR(VLOOKUP(CONCATENATE($A$31,"-",$G33,"-",AJ$31),(BluePointFrom):(BluePointTo),3,FALSE),IFERROR(VLOOKUP(CONCATENATE($A$31,"-",$G33,"-",AJ$31),(YellowPointFrom):(YellowPointTo),3,FALSE),""))</f>
        <v/>
      </c>
      <c r="AK33" s="318" t="str">
        <f>IFERROR(VLOOKUP(CONCATENATE($A$31,"-",$G33,"-",AK$31),(BluePointFrom):(BluePointTo),3,FALSE),IFERROR(VLOOKUP(CONCATENATE($A$31,"-",$G33,"-",AK$31),(YellowPointFrom):(YellowPointTo),3,FALSE),""))</f>
        <v/>
      </c>
      <c r="AL33" s="318" t="str">
        <f>IFERROR(VLOOKUP(CONCATENATE($A$31,"-",$G33,"-",AL$31),(BluePointFrom):(BluePointTo),3,FALSE),IFERROR(VLOOKUP(CONCATENATE($A$31,"-",$G33,"-",AL$31),(YellowPointFrom):(YellowPointTo),3,FALSE),""))</f>
        <v/>
      </c>
      <c r="AM33" s="319" t="str">
        <f>IFERROR(VLOOKUP(CONCATENATE($A$31,"-",$G33,"-",AM$31),(BluePointFrom):(BluePointTo),3,FALSE),IFERROR(VLOOKUP(CONCATENATE($A$31,"-",$G33,"-",AM$31),(YellowPointFrom):(YellowPointTo),3,FALSE),""))</f>
        <v/>
      </c>
    </row>
    <row r="34" spans="1:43" ht="26.25" customHeight="1">
      <c r="A34" s="85" t="str">
        <f t="shared" si="6"/>
        <v>4RR</v>
      </c>
      <c r="B34" s="86">
        <v>3</v>
      </c>
      <c r="C34" s="87" t="str">
        <f>IFERROR(VLOOKUP($B34,(ListFrom):(ListTo),MATCH(C$17,Headwords,0),FALSE),"")</f>
        <v>志摩XO</v>
      </c>
      <c r="D34" s="182" t="str">
        <f>IFERROR(VLOOKUP($B34,(ListFrom):(ListTo),MATCH(D$17,Headwords,0),FALSE),"")</f>
        <v>加藤琢也</v>
      </c>
      <c r="E34" s="182" t="str">
        <f>IFERROR(VLOOKUP($B34,(ListFrom):(ListTo),MATCH(E$17,Headwords,0),FALSE),"")</f>
        <v>Takuya kato</v>
      </c>
      <c r="F34" s="88" t="str">
        <f>IFERROR(VLOOKUP($B34,(ListFrom):(ListTo),MATCH(F$17,Headwords,0),FALSE),"")</f>
        <v>JPNTK19</v>
      </c>
      <c r="G34" s="305" t="str">
        <f>IFERROR(VLOOKUP($B34,(ListFrom):(ListTo),MATCH(G$17,Headwords,0),FALSE),"")</f>
        <v>加藤</v>
      </c>
      <c r="H34" s="392">
        <f ca="1">IFERROR(VLOOKUP(CONCATENATE($A$31,"-",$G34,"-",H$31),(BluePointFrom):(BluePointTo),2,FALSE),IFERROR(VLOOKUP(CONCATENATE($A$31,"-",$G34,"-",H$31),(YellowPointFrom):(YellowPointTo),2,FALSE),""))</f>
        <v>0</v>
      </c>
      <c r="I34" s="100">
        <f ca="1">IFERROR(VLOOKUP(CONCATENATE($A$31,"-",$G34,"-",I$31),(BluePointFrom):(BluePointTo),2,FALSE),IFERROR(VLOOKUP(CONCATENATE($A$31,"-",$G34,"-",I$31),(YellowPointFrom):(YellowPointTo),2,FALSE),""))</f>
        <v>1</v>
      </c>
      <c r="J34" s="99" t="str">
        <f ca="1">IFERROR(VLOOKUP(CONCATENATE($A$31,"-",$G34,"-",J$31),(BluePointFrom):(BluePointTo),2,FALSE),IFERROR(VLOOKUP(CONCATENATE($A$31,"-",$G34,"-",J$31),(YellowPointFrom):(YellowPointTo),2,FALSE),""))</f>
        <v/>
      </c>
      <c r="K34" s="100">
        <f ca="1">IFERROR(VLOOKUP(CONCATENATE($A$31,"-",$G34,"-",K$31),(BluePointFrom):(BluePointTo),2,FALSE),IFERROR(VLOOKUP(CONCATENATE($A$31,"-",$G34,"-",K$31),(YellowPointFrom):(YellowPointTo),2,FALSE),""))</f>
        <v>1</v>
      </c>
      <c r="L34" s="100">
        <f ca="1">IFERROR(VLOOKUP(CONCATENATE($A$31,"-",$G34,"-",L$31),(BluePointFrom):(BluePointTo),2,FALSE),IFERROR(VLOOKUP(CONCATENATE($A$31,"-",$G34,"-",L$31),(YellowPointFrom):(YellowPointTo),2,FALSE),""))</f>
        <v>1</v>
      </c>
      <c r="M34" s="98">
        <f ca="1">IFERROR(VLOOKUP(CONCATENATE($A$31,"-",$G34,"-",M$31),(BluePointFrom):(BluePointTo),2,FALSE),IFERROR(VLOOKUP(CONCATENATE($A$31,"-",$G34,"-",M$31),(YellowPointFrom):(YellowPointTo),2,FALSE),""))</f>
        <v>0</v>
      </c>
      <c r="N34" s="100">
        <f ca="1">IFERROR(VLOOKUP(CONCATENATE($A$31,"-",$G34,"-",N$31),(BluePointFrom):(BluePointTo),2,FALSE),IFERROR(VLOOKUP(CONCATENATE($A$31,"-",$G34,"-",N$31),(YellowPointFrom):(YellowPointTo),2,FALSE),""))</f>
        <v>0</v>
      </c>
      <c r="O34" s="100">
        <f ca="1">IFERROR(VLOOKUP(CONCATENATE($A$31,"-",$G34,"-",O$31),(BluePointFrom):(BluePointTo),2,FALSE),IFERROR(VLOOKUP(CONCATENATE($A$31,"-",$G34,"-",O$31),(YellowPointFrom):(YellowPointTo),2,FALSE),""))</f>
        <v>1</v>
      </c>
      <c r="P34" s="343">
        <f t="shared" ca="1" si="7"/>
        <v>0.5714285714285714</v>
      </c>
      <c r="Q34" s="343" t="str">
        <f t="shared" si="10"/>
        <v/>
      </c>
      <c r="R34" s="344">
        <f t="shared" ca="1" si="8"/>
        <v>4</v>
      </c>
      <c r="S34" s="90">
        <v>4</v>
      </c>
      <c r="T34" s="307"/>
      <c r="U34" s="135" t="str">
        <f t="shared" si="9"/>
        <v>4RR</v>
      </c>
      <c r="W34" s="14"/>
      <c r="AG34" s="332" t="str">
        <f t="shared" si="11"/>
        <v>加藤</v>
      </c>
      <c r="AH34" s="317" t="str">
        <f>IFERROR(VLOOKUP(CONCATENATE($A$31,"-",$G34,"-",AH$31),(BluePointFrom):(BluePointTo),3,FALSE),IFERROR(VLOOKUP(CONCATENATE($A$31,"-",$G34,"-",AH$31),(YellowPointFrom):(YellowPointTo),3,FALSE),""))</f>
        <v/>
      </c>
      <c r="AI34" s="318" t="str">
        <f>IFERROR(VLOOKUP(CONCATENATE($A$31,"-",$G34,"-",AI$31),(BluePointFrom):(BluePointTo),3,FALSE),IFERROR(VLOOKUP(CONCATENATE($A$31,"-",$G34,"-",AI$31),(YellowPointFrom):(YellowPointTo),3,FALSE),""))</f>
        <v/>
      </c>
      <c r="AJ34" s="318" t="str">
        <f>IFERROR(VLOOKUP(CONCATENATE($A$31,"-",$G34,"-",AJ$31),(BluePointFrom):(BluePointTo),3,FALSE),IFERROR(VLOOKUP(CONCATENATE($A$31,"-",$G34,"-",AJ$31),(YellowPointFrom):(YellowPointTo),3,FALSE),""))</f>
        <v/>
      </c>
      <c r="AK34" s="318" t="str">
        <f>IFERROR(VLOOKUP(CONCATENATE($A$31,"-",$G34,"-",AK$31),(BluePointFrom):(BluePointTo),3,FALSE),IFERROR(VLOOKUP(CONCATENATE($A$31,"-",$G34,"-",AK$31),(YellowPointFrom):(YellowPointTo),3,FALSE),""))</f>
        <v/>
      </c>
      <c r="AL34" s="318" t="str">
        <f>IFERROR(VLOOKUP(CONCATENATE($A$31,"-",$G34,"-",AL$31),(BluePointFrom):(BluePointTo),3,FALSE),IFERROR(VLOOKUP(CONCATENATE($A$31,"-",$G34,"-",AL$31),(YellowPointFrom):(YellowPointTo),3,FALSE),""))</f>
        <v/>
      </c>
      <c r="AM34" s="319" t="str">
        <f>IFERROR(VLOOKUP(CONCATENATE($A$31,"-",$G34,"-",AM$31),(BluePointFrom):(BluePointTo),3,FALSE),IFERROR(VLOOKUP(CONCATENATE($A$31,"-",$G34,"-",AM$31),(YellowPointFrom):(YellowPointTo),3,FALSE),""))</f>
        <v/>
      </c>
    </row>
    <row r="35" spans="1:43" ht="26.25" customHeight="1">
      <c r="A35" s="85" t="str">
        <f t="shared" si="6"/>
        <v>7RR</v>
      </c>
      <c r="B35" s="86">
        <v>4</v>
      </c>
      <c r="C35" s="91" t="str">
        <f>IFERROR(VLOOKUP($B35,(ListFrom):(ListTo),MATCH(C$17,Headwords,0),FALSE),"")</f>
        <v>オムライス</v>
      </c>
      <c r="D35" s="183" t="str">
        <f>IFERROR(VLOOKUP($B35,(ListFrom):(ListTo),MATCH(D$17,Headwords,0),FALSE),"")</f>
        <v>吉富愛</v>
      </c>
      <c r="E35" s="182" t="str">
        <f>IFERROR(VLOOKUP($B35,(ListFrom):(ListTo),MATCH(E$17,Headwords,0),FALSE),"")</f>
        <v>Ai Yoshitomi</v>
      </c>
      <c r="F35" s="88" t="str">
        <f>IFERROR(VLOOKUP($B35,(ListFrom):(ListTo),MATCH(F$17,Headwords,0),FALSE),"")</f>
        <v>JPNAY13</v>
      </c>
      <c r="G35" s="306" t="str">
        <f>IFERROR(VLOOKUP($B35,(ListFrom):(ListTo),MATCH(G$17,Headwords,0),FALSE),"")</f>
        <v>吉富</v>
      </c>
      <c r="H35" s="393">
        <f ca="1">IFERROR(VLOOKUP(CONCATENATE($A$31,"-",$G35,"-",H$31),(BluePointFrom):(BluePointTo),2,FALSE),IFERROR(VLOOKUP(CONCATENATE($A$31,"-",$G35,"-",H$31),(YellowPointFrom):(YellowPointTo),2,FALSE),""))</f>
        <v>0</v>
      </c>
      <c r="I35" s="102">
        <f ca="1">IFERROR(VLOOKUP(CONCATENATE($A$31,"-",$G35,"-",I$31),(BluePointFrom):(BluePointTo),2,FALSE),IFERROR(VLOOKUP(CONCATENATE($A$31,"-",$G35,"-",I$31),(YellowPointFrom):(YellowPointTo),2,FALSE),""))</f>
        <v>0</v>
      </c>
      <c r="J35" s="102">
        <f ca="1">IFERROR(VLOOKUP(CONCATENATE($A$31,"-",$G35,"-",J$31),(BluePointFrom):(BluePointTo),2,FALSE),IFERROR(VLOOKUP(CONCATENATE($A$31,"-",$G35,"-",J$31),(YellowPointFrom):(YellowPointTo),2,FALSE),""))</f>
        <v>0</v>
      </c>
      <c r="K35" s="103" t="str">
        <f ca="1">IFERROR(VLOOKUP(CONCATENATE($A$31,"-",$G35,"-",K$31),(BluePointFrom):(BluePointTo),2,FALSE),IFERROR(VLOOKUP(CONCATENATE($A$31,"-",$G35,"-",K$31),(YellowPointFrom):(YellowPointTo),2,FALSE),""))</f>
        <v/>
      </c>
      <c r="L35" s="102">
        <f ca="1">IFERROR(VLOOKUP(CONCATENATE($A$31,"-",$G35,"-",L$31),(BluePointFrom):(BluePointTo),2,FALSE),IFERROR(VLOOKUP(CONCATENATE($A$31,"-",$G35,"-",L$31),(YellowPointFrom):(YellowPointTo),2,FALSE),""))</f>
        <v>0</v>
      </c>
      <c r="M35" s="101">
        <f ca="1">IFERROR(VLOOKUP(CONCATENATE($A$31,"-",$G35,"-",M$31),(BluePointFrom):(BluePointTo),2,FALSE),IFERROR(VLOOKUP(CONCATENATE($A$31,"-",$G35,"-",M$31),(YellowPointFrom):(YellowPointTo),2,FALSE),""))</f>
        <v>0</v>
      </c>
      <c r="N35" s="102">
        <f ca="1">IFERROR(VLOOKUP(CONCATENATE($A$31,"-",$G35,"-",N$31),(BluePointFrom):(BluePointTo),2,FALSE),IFERROR(VLOOKUP(CONCATENATE($A$31,"-",$G35,"-",N$31),(YellowPointFrom):(YellowPointTo),2,FALSE),""))</f>
        <v>0</v>
      </c>
      <c r="O35" s="102">
        <f ca="1">IFERROR(VLOOKUP(CONCATENATE($A$31,"-",$G35,"-",O$31),(BluePointFrom):(BluePointTo),2,FALSE),IFERROR(VLOOKUP(CONCATENATE($A$31,"-",$G35,"-",O$31),(YellowPointFrom):(YellowPointTo),2,FALSE),""))</f>
        <v>1</v>
      </c>
      <c r="P35" s="345">
        <f t="shared" ca="1" si="7"/>
        <v>0.14285714285714285</v>
      </c>
      <c r="Q35" s="345" t="str">
        <f t="shared" si="10"/>
        <v/>
      </c>
      <c r="R35" s="346">
        <f t="shared" ca="1" si="8"/>
        <v>1</v>
      </c>
      <c r="S35" s="90">
        <v>7</v>
      </c>
      <c r="T35" s="307"/>
      <c r="U35" s="135" t="str">
        <f t="shared" si="9"/>
        <v>7RR</v>
      </c>
      <c r="W35" s="14"/>
      <c r="AG35" s="333" t="str">
        <f t="shared" si="11"/>
        <v>吉富</v>
      </c>
      <c r="AH35" s="320" t="str">
        <f>IFERROR(VLOOKUP(CONCATENATE($A$31,"-",$G35,"-",AH$31),(BluePointFrom):(BluePointTo),3,FALSE),IFERROR(VLOOKUP(CONCATENATE($A$31,"-",$G35,"-",AH$31),(YellowPointFrom):(YellowPointTo),3,FALSE),""))</f>
        <v/>
      </c>
      <c r="AI35" s="321" t="str">
        <f>IFERROR(VLOOKUP(CONCATENATE($A$31,"-",$G35,"-",AI$31),(BluePointFrom):(BluePointTo),3,FALSE),IFERROR(VLOOKUP(CONCATENATE($A$31,"-",$G35,"-",AI$31),(YellowPointFrom):(YellowPointTo),3,FALSE),""))</f>
        <v/>
      </c>
      <c r="AJ35" s="321" t="str">
        <f>IFERROR(VLOOKUP(CONCATENATE($A$31,"-",$G35,"-",AJ$31),(BluePointFrom):(BluePointTo),3,FALSE),IFERROR(VLOOKUP(CONCATENATE($A$31,"-",$G35,"-",AJ$31),(YellowPointFrom):(YellowPointTo),3,FALSE),""))</f>
        <v/>
      </c>
      <c r="AK35" s="321" t="str">
        <f>IFERROR(VLOOKUP(CONCATENATE($A$31,"-",$G35,"-",AK$31),(BluePointFrom):(BluePointTo),3,FALSE),IFERROR(VLOOKUP(CONCATENATE($A$31,"-",$G35,"-",AK$31),(YellowPointFrom):(YellowPointTo),3,FALSE),""))</f>
        <v/>
      </c>
      <c r="AL35" s="321" t="str">
        <f>IFERROR(VLOOKUP(CONCATENATE($A$31,"-",$G35,"-",AL$31),(BluePointFrom):(BluePointTo),3,FALSE),IFERROR(VLOOKUP(CONCATENATE($A$31,"-",$G35,"-",AL$31),(YellowPointFrom):(YellowPointTo),3,FALSE),""))</f>
        <v/>
      </c>
      <c r="AM35" s="322" t="str">
        <f>IFERROR(VLOOKUP(CONCATENATE($A$31,"-",$G35,"-",AM$31),(BluePointFrom):(BluePointTo),3,FALSE),IFERROR(VLOOKUP(CONCATENATE($A$31,"-",$G35,"-",AM$31),(YellowPointFrom):(YellowPointTo),3,FALSE),""))</f>
        <v/>
      </c>
    </row>
    <row r="36" spans="1:43" ht="26.25" customHeight="1">
      <c r="A36" s="85" t="str">
        <f t="shared" si="6"/>
        <v>6RR</v>
      </c>
      <c r="B36" s="86">
        <v>5</v>
      </c>
      <c r="C36" s="93" t="str">
        <f>IFERROR(VLOOKUP($B36,(ListFrom):(ListTo),MATCH(C$17,Headwords,0),FALSE),"")</f>
        <v>リダブル</v>
      </c>
      <c r="D36" s="177" t="str">
        <f>IFERROR(VLOOKUP($B36,(ListFrom):(ListTo),MATCH(D$17,Headwords,0),FALSE),"")</f>
        <v>東浦啓太　</v>
      </c>
      <c r="E36" s="182" t="str">
        <f>IFERROR(VLOOKUP($B36,(ListFrom):(ListTo),MATCH(E$17,Headwords,0),FALSE),"")</f>
        <v>Keita Toura</v>
      </c>
      <c r="F36" s="88" t="str">
        <f>IFERROR(VLOOKUP($B36,(ListFrom):(ListTo),MATCH(F$17,Headwords,0),FALSE),"")</f>
        <v>JPNKT34</v>
      </c>
      <c r="G36" s="88" t="str">
        <f>IFERROR(VLOOKUP($B36,(ListFrom):(ListTo),MATCH(G$17,Headwords,0),FALSE),"")</f>
        <v>東浦</v>
      </c>
      <c r="H36" s="394">
        <f ca="1">IFERROR(VLOOKUP(CONCATENATE($A$31,"-",$G36,"-",H$31),(BluePointFrom):(BluePointTo),2,FALSE),IFERROR(VLOOKUP(CONCATENATE($A$31,"-",$G36,"-",H$31),(YellowPointFrom):(YellowPointTo),2,FALSE),""))</f>
        <v>0</v>
      </c>
      <c r="I36" s="105">
        <f ca="1">IFERROR(VLOOKUP(CONCATENATE($A$31,"-",$G36,"-",I$31),(BluePointFrom):(BluePointTo),2,FALSE),IFERROR(VLOOKUP(CONCATENATE($A$31,"-",$G36,"-",I$31),(YellowPointFrom):(YellowPointTo),2,FALSE),""))</f>
        <v>0</v>
      </c>
      <c r="J36" s="105">
        <f ca="1">IFERROR(VLOOKUP(CONCATENATE($A$31,"-",$G36,"-",J$31),(BluePointFrom):(BluePointTo),2,FALSE),IFERROR(VLOOKUP(CONCATENATE($A$31,"-",$G36,"-",J$31),(YellowPointFrom):(YellowPointTo),2,FALSE),""))</f>
        <v>0</v>
      </c>
      <c r="K36" s="105">
        <f ca="1">IFERROR(VLOOKUP(CONCATENATE($A$31,"-",$G36,"-",K$31),(BluePointFrom):(BluePointTo),2,FALSE),IFERROR(VLOOKUP(CONCATENATE($A$31,"-",$G36,"-",K$31),(YellowPointFrom):(YellowPointTo),2,FALSE),""))</f>
        <v>1</v>
      </c>
      <c r="L36" s="106" t="str">
        <f ca="1">IFERROR(VLOOKUP(CONCATENATE($A$31,"-",$G36,"-",L$31),(BluePointFrom):(BluePointTo),2,FALSE),IFERROR(VLOOKUP(CONCATENATE($A$31,"-",$G36,"-",L$31),(YellowPointFrom):(YellowPointTo),2,FALSE),""))</f>
        <v/>
      </c>
      <c r="M36" s="104">
        <f ca="1">IFERROR(VLOOKUP(CONCATENATE($A$31,"-",$G36,"-",M$31),(BluePointFrom):(BluePointTo),2,FALSE),IFERROR(VLOOKUP(CONCATENATE($A$31,"-",$G36,"-",M$31),(YellowPointFrom):(YellowPointTo),2,FALSE),""))</f>
        <v>0</v>
      </c>
      <c r="N36" s="105">
        <f ca="1">IFERROR(VLOOKUP(CONCATENATE($A$31,"-",$G36,"-",N$31),(BluePointFrom):(BluePointTo),2,FALSE),IFERROR(VLOOKUP(CONCATENATE($A$31,"-",$G36,"-",N$31),(YellowPointFrom):(YellowPointTo),2,FALSE),""))</f>
        <v>0</v>
      </c>
      <c r="O36" s="105">
        <f ca="1">IFERROR(VLOOKUP(CONCATENATE($A$31,"-",$G36,"-",O$31),(BluePointFrom):(BluePointTo),2,FALSE),IFERROR(VLOOKUP(CONCATENATE($A$31,"-",$G36,"-",O$31),(YellowPointFrom):(YellowPointTo),2,FALSE),""))</f>
        <v>1</v>
      </c>
      <c r="P36" s="347">
        <f t="shared" ca="1" si="7"/>
        <v>0.2857142857142857</v>
      </c>
      <c r="Q36" s="347" t="str">
        <f t="shared" si="10"/>
        <v/>
      </c>
      <c r="R36" s="348">
        <f t="shared" ca="1" si="8"/>
        <v>2</v>
      </c>
      <c r="S36" s="90">
        <v>6</v>
      </c>
      <c r="T36" s="307"/>
      <c r="U36" s="135" t="str">
        <f t="shared" si="9"/>
        <v>6RR</v>
      </c>
      <c r="W36" s="14"/>
      <c r="AG36" s="334" t="str">
        <f t="shared" si="11"/>
        <v>東浦</v>
      </c>
      <c r="AH36" s="323" t="str">
        <f>IFERROR(VLOOKUP(CONCATENATE($A$31,"-",$G36,"-",AH$31),(BluePointFrom):(BluePointTo),3,FALSE),IFERROR(VLOOKUP(CONCATENATE($A$31,"-",$G36,"-",AH$31),(YellowPointFrom):(YellowPointTo),3,FALSE),""))</f>
        <v/>
      </c>
      <c r="AI36" s="324" t="str">
        <f>IFERROR(VLOOKUP(CONCATENATE($A$31,"-",$G36,"-",AI$31),(BluePointFrom):(BluePointTo),3,FALSE),IFERROR(VLOOKUP(CONCATENATE($A$31,"-",$G36,"-",AI$31),(YellowPointFrom):(YellowPointTo),3,FALSE),""))</f>
        <v/>
      </c>
      <c r="AJ36" s="324" t="str">
        <f>IFERROR(VLOOKUP(CONCATENATE($A$31,"-",$G36,"-",AJ$31),(BluePointFrom):(BluePointTo),3,FALSE),IFERROR(VLOOKUP(CONCATENATE($A$31,"-",$G36,"-",AJ$31),(YellowPointFrom):(YellowPointTo),3,FALSE),""))</f>
        <v/>
      </c>
      <c r="AK36" s="324" t="str">
        <f>IFERROR(VLOOKUP(CONCATENATE($A$31,"-",$G36,"-",AK$31),(BluePointFrom):(BluePointTo),3,FALSE),IFERROR(VLOOKUP(CONCATENATE($A$31,"-",$G36,"-",AK$31),(YellowPointFrom):(YellowPointTo),3,FALSE),""))</f>
        <v/>
      </c>
      <c r="AL36" s="324" t="str">
        <f>IFERROR(VLOOKUP(CONCATENATE($A$31,"-",$G36,"-",AL$31),(BluePointFrom):(BluePointTo),3,FALSE),IFERROR(VLOOKUP(CONCATENATE($A$31,"-",$G36,"-",AL$31),(YellowPointFrom):(YellowPointTo),3,FALSE),""))</f>
        <v/>
      </c>
      <c r="AM36" s="325" t="str">
        <f>IFERROR(VLOOKUP(CONCATENATE($A$31,"-",$G36,"-",AM$31),(BluePointFrom):(BluePointTo),3,FALSE),IFERROR(VLOOKUP(CONCATENATE($A$31,"-",$G36,"-",AM$31),(YellowPointFrom):(YellowPointTo),3,FALSE),""))</f>
        <v/>
      </c>
    </row>
    <row r="37" spans="1:43" ht="26.25" customHeight="1">
      <c r="A37" s="85" t="str">
        <f t="shared" si="6"/>
        <v>1RR</v>
      </c>
      <c r="B37" s="94">
        <v>6</v>
      </c>
      <c r="C37" s="93" t="str">
        <f>IFERROR(VLOOKUP($B37,(ListFrom):(ListTo),MATCH(C$17,Headwords,0),FALSE),"")</f>
        <v>シエスタ</v>
      </c>
      <c r="D37" s="183" t="str">
        <f>IFERROR(VLOOKUP($B37,(ListFrom):(ListTo),MATCH(D$17,Headwords,0),FALSE),"")</f>
        <v>今井信行</v>
      </c>
      <c r="E37" s="182" t="str">
        <f>IFERROR(VLOOKUP($B37,(ListFrom):(ListTo),MATCH(E$17,Headwords,0),FALSE),"")</f>
        <v>Nobuyuki Imai</v>
      </c>
      <c r="F37" s="95" t="str">
        <f>IFERROR(VLOOKUP($B37,(ListFrom):(ListTo),MATCH(F$17,Headwords,0),FALSE),"")</f>
        <v>JPNNI7</v>
      </c>
      <c r="G37" s="306" t="str">
        <f>IFERROR(VLOOKUP($B37,(ListFrom):(ListTo),MATCH(G$17,Headwords,0),FALSE),"")</f>
        <v>今井</v>
      </c>
      <c r="H37" s="394">
        <f ca="1">IFERROR(VLOOKUP(CONCATENATE($A$31,"-",$G37,"-",H$31),(BluePointFrom):(BluePointTo),2,FALSE),IFERROR(VLOOKUP(CONCATENATE($A$31,"-",$G37,"-",H$31),(YellowPointFrom):(YellowPointTo),2,FALSE),""))</f>
        <v>1</v>
      </c>
      <c r="I37" s="105">
        <f ca="1">IFERROR(VLOOKUP(CONCATENATE($A$31,"-",$G37,"-",I$31),(BluePointFrom):(BluePointTo),2,FALSE),IFERROR(VLOOKUP(CONCATENATE($A$31,"-",$G37,"-",I$31),(YellowPointFrom):(YellowPointTo),2,FALSE),""))</f>
        <v>1</v>
      </c>
      <c r="J37" s="105">
        <f ca="1">IFERROR(VLOOKUP(CONCATENATE($A$31,"-",$G37,"-",J$31),(BluePointFrom):(BluePointTo),2,FALSE),IFERROR(VLOOKUP(CONCATENATE($A$31,"-",$G37,"-",J$31),(YellowPointFrom):(YellowPointTo),2,FALSE),""))</f>
        <v>1</v>
      </c>
      <c r="K37" s="105">
        <f ca="1">IFERROR(VLOOKUP(CONCATENATE($A$31,"-",$G37,"-",K$31),(BluePointFrom):(BluePointTo),2,FALSE),IFERROR(VLOOKUP(CONCATENATE($A$31,"-",$G37,"-",K$31),(YellowPointFrom):(YellowPointTo),2,FALSE),""))</f>
        <v>1</v>
      </c>
      <c r="L37" s="105">
        <f ca="1">IFERROR(VLOOKUP(CONCATENATE($A$31,"-",$G37,"-",L$31),(BluePointFrom):(BluePointTo),2,FALSE),IFERROR(VLOOKUP(CONCATENATE($A$31,"-",$G37,"-",L$31),(YellowPointFrom):(YellowPointTo),2,FALSE),""))</f>
        <v>1</v>
      </c>
      <c r="M37" s="99" t="str">
        <f ca="1">IFERROR(VLOOKUP(CONCATENATE($A$31,"-",$G37,"-",M$31),(BluePointFrom):(BluePointTo),2,FALSE),IFERROR(VLOOKUP(CONCATENATE($A$31,"-",$G37,"-",M$31),(YellowPointFrom):(YellowPointTo),2,FALSE),""))</f>
        <v/>
      </c>
      <c r="N37" s="105">
        <f ca="1">IFERROR(VLOOKUP(CONCATENATE($A$31,"-",$G37,"-",N$31),(BluePointFrom):(BluePointTo),2,FALSE),IFERROR(VLOOKUP(CONCATENATE($A$31,"-",$G37,"-",N$31),(YellowPointFrom):(YellowPointTo),2,FALSE),""))</f>
        <v>1</v>
      </c>
      <c r="O37" s="105">
        <f ca="1">IFERROR(VLOOKUP(CONCATENATE($A$31,"-",$G37,"-",O$31),(BluePointFrom):(BluePointTo),2,FALSE),IFERROR(VLOOKUP(CONCATENATE($A$31,"-",$G37,"-",O$31),(YellowPointFrom):(YellowPointTo),2,FALSE),""))</f>
        <v>1</v>
      </c>
      <c r="P37" s="345">
        <f t="shared" ca="1" si="7"/>
        <v>1</v>
      </c>
      <c r="Q37" s="345" t="str">
        <f t="shared" si="10"/>
        <v/>
      </c>
      <c r="R37" s="346">
        <f t="shared" ca="1" si="8"/>
        <v>7</v>
      </c>
      <c r="S37" s="90">
        <v>1</v>
      </c>
      <c r="T37" s="308"/>
      <c r="U37" s="135" t="str">
        <f t="shared" si="9"/>
        <v>1RR</v>
      </c>
      <c r="W37" s="14"/>
      <c r="AG37" s="335" t="str">
        <f t="shared" si="11"/>
        <v>今井</v>
      </c>
      <c r="AH37" s="336" t="str">
        <f>IFERROR(VLOOKUP(CONCATENATE($A$31,"-",$G37,"-",AH$31),(BluePointFrom):(BluePointTo),3,FALSE),IFERROR(VLOOKUP(CONCATENATE($A$31,"-",$G37,"-",AH$31),(YellowPointFrom):(YellowPointTo),3,FALSE),""))</f>
        <v/>
      </c>
      <c r="AI37" s="337" t="str">
        <f>IFERROR(VLOOKUP(CONCATENATE($A$31,"-",$G37,"-",AI$31),(BluePointFrom):(BluePointTo),3,FALSE),IFERROR(VLOOKUP(CONCATENATE($A$31,"-",$G37,"-",AI$31),(YellowPointFrom):(YellowPointTo),3,FALSE),""))</f>
        <v/>
      </c>
      <c r="AJ37" s="337" t="str">
        <f>IFERROR(VLOOKUP(CONCATENATE($A$31,"-",$G37,"-",AJ$31),(BluePointFrom):(BluePointTo),3,FALSE),IFERROR(VLOOKUP(CONCATENATE($A$31,"-",$G37,"-",AJ$31),(YellowPointFrom):(YellowPointTo),3,FALSE),""))</f>
        <v/>
      </c>
      <c r="AK37" s="337" t="str">
        <f>IFERROR(VLOOKUP(CONCATENATE($A$31,"-",$G37,"-",AK$31),(BluePointFrom):(BluePointTo),3,FALSE),IFERROR(VLOOKUP(CONCATENATE($A$31,"-",$G37,"-",AK$31),(YellowPointFrom):(YellowPointTo),3,FALSE),""))</f>
        <v/>
      </c>
      <c r="AL37" s="337" t="str">
        <f>IFERROR(VLOOKUP(CONCATENATE($A$31,"-",$G37,"-",AL$31),(BluePointFrom):(BluePointTo),3,FALSE),IFERROR(VLOOKUP(CONCATENATE($A$31,"-",$G37,"-",AL$31),(YellowPointFrom):(YellowPointTo),3,FALSE),""))</f>
        <v/>
      </c>
      <c r="AM37" s="338" t="str">
        <f>IFERROR(VLOOKUP(CONCATENATE($A$31,"-",$G37,"-",AM$31),(BluePointFrom):(BluePointTo),3,FALSE),IFERROR(VLOOKUP(CONCATENATE($A$31,"-",$G37,"-",AM$31),(YellowPointFrom):(YellowPointTo),3,FALSE),""))</f>
        <v/>
      </c>
    </row>
    <row r="38" spans="1:43" ht="26.25" customHeight="1">
      <c r="A38" s="85" t="str">
        <f t="shared" ref="A38:A42" si="12">U38</f>
        <v>3RR</v>
      </c>
      <c r="B38" s="86">
        <v>7</v>
      </c>
      <c r="C38" s="87" t="str">
        <f>IFERROR(VLOOKUP($B38,(ListFrom):(ListTo),MATCH(C$17,Headwords,0),FALSE),"")</f>
        <v>Ｈｅｒｍａｎｏ</v>
      </c>
      <c r="D38" s="182" t="str">
        <f>IFERROR(VLOOKUP($B38,(ListFrom):(ListTo),MATCH(D$17,Headwords,0),FALSE),"")</f>
        <v>北詰有人</v>
      </c>
      <c r="E38" s="182" t="str">
        <f>IFERROR(VLOOKUP($B38,(ListFrom):(ListTo),MATCH(E$17,Headwords,0),FALSE),"")</f>
        <v>Naoto Kitazume</v>
      </c>
      <c r="F38" s="88" t="str">
        <f>IFERROR(VLOOKUP($B38,(ListFrom):(ListTo),MATCH(F$17,Headwords,0),FALSE),"")</f>
        <v>JPNNK11</v>
      </c>
      <c r="G38" s="88" t="str">
        <f>IFERROR(VLOOKUP($B38,(ListFrom):(ListTo),MATCH(G$17,Headwords,0),FALSE),"")</f>
        <v>北詰</v>
      </c>
      <c r="H38" s="392">
        <f ca="1">IFERROR(VLOOKUP(CONCATENATE($A$31,"-",$G38,"-",H$31),(BluePointFrom):(BluePointTo),2,FALSE),IFERROR(VLOOKUP(CONCATENATE($A$31,"-",$G38,"-",H$31),(YellowPointFrom):(YellowPointTo),2,FALSE),""))</f>
        <v>0</v>
      </c>
      <c r="I38" s="100">
        <f ca="1">IFERROR(VLOOKUP(CONCATENATE($A$31,"-",$G38,"-",I$31),(BluePointFrom):(BluePointTo),2,FALSE),IFERROR(VLOOKUP(CONCATENATE($A$31,"-",$G38,"-",I$31),(YellowPointFrom):(YellowPointTo),2,FALSE),""))</f>
        <v>1</v>
      </c>
      <c r="J38" s="100">
        <f ca="1">IFERROR(VLOOKUP(CONCATENATE($A$31,"-",$G38,"-",J$31),(BluePointFrom):(BluePointTo),2,FALSE),IFERROR(VLOOKUP(CONCATENATE($A$31,"-",$G38,"-",J$31),(YellowPointFrom):(YellowPointTo),2,FALSE),""))</f>
        <v>1</v>
      </c>
      <c r="K38" s="100">
        <f ca="1">IFERROR(VLOOKUP(CONCATENATE($A$31,"-",$G38,"-",K$31),(BluePointFrom):(BluePointTo),2,FALSE),IFERROR(VLOOKUP(CONCATENATE($A$31,"-",$G38,"-",K$31),(YellowPointFrom):(YellowPointTo),2,FALSE),""))</f>
        <v>1</v>
      </c>
      <c r="L38" s="100">
        <f ca="1">IFERROR(VLOOKUP(CONCATENATE($A$31,"-",$G38,"-",L$31),(BluePointFrom):(BluePointTo),2,FALSE),IFERROR(VLOOKUP(CONCATENATE($A$31,"-",$G38,"-",L$31),(YellowPointFrom):(YellowPointTo),2,FALSE),""))</f>
        <v>1</v>
      </c>
      <c r="M38" s="98">
        <f ca="1">IFERROR(VLOOKUP(CONCATENATE($A$31,"-",$G38,"-",M$31),(BluePointFrom):(BluePointTo),2,FALSE),IFERROR(VLOOKUP(CONCATENATE($A$31,"-",$G38,"-",M$31),(YellowPointFrom):(YellowPointTo),2,FALSE),""))</f>
        <v>0</v>
      </c>
      <c r="N38" s="99" t="str">
        <f ca="1">IFERROR(VLOOKUP(CONCATENATE($A$31,"-",$G38,"-",N$31),(BluePointFrom):(BluePointTo),2,FALSE),IFERROR(VLOOKUP(CONCATENATE($A$31,"-",$G38,"-",N$31),(YellowPointFrom):(YellowPointTo),2,FALSE),""))</f>
        <v/>
      </c>
      <c r="O38" s="100">
        <f ca="1">IFERROR(VLOOKUP(CONCATENATE($A$31,"-",$G38,"-",O$31),(BluePointFrom):(BluePointTo),2,FALSE),IFERROR(VLOOKUP(CONCATENATE($A$31,"-",$G38,"-",O$31),(YellowPointFrom):(YellowPointTo),2,FALSE),""))</f>
        <v>1</v>
      </c>
      <c r="P38" s="347">
        <f t="shared" ca="1" si="7"/>
        <v>0.7142857142857143</v>
      </c>
      <c r="Q38" s="347" t="str">
        <f t="shared" ref="Q38:Q42" si="13">IF(SUM(AH38:AM38)=0,"",SUM(AH38:AM38))</f>
        <v/>
      </c>
      <c r="R38" s="348">
        <f t="shared" ca="1" si="8"/>
        <v>5</v>
      </c>
      <c r="S38" s="90">
        <v>3</v>
      </c>
      <c r="T38" s="307"/>
      <c r="U38" s="135" t="str">
        <f t="shared" ref="U38:U42" si="14">CONCATENATE(S38,$A$31)</f>
        <v>3RR</v>
      </c>
      <c r="W38" s="14"/>
      <c r="AG38" s="332" t="str">
        <f t="shared" ref="AG38:AG42" si="15">G38</f>
        <v>北詰</v>
      </c>
      <c r="AH38" s="317" t="str">
        <f>IFERROR(VLOOKUP(CONCATENATE($A$31,"-",$G38,"-",AH$31),(BluePointFrom):(BluePointTo),3,FALSE),IFERROR(VLOOKUP(CONCATENATE($A$31,"-",$G38,"-",AH$31),(YellowPointFrom):(YellowPointTo),3,FALSE),""))</f>
        <v/>
      </c>
      <c r="AI38" s="318" t="str">
        <f>IFERROR(VLOOKUP(CONCATENATE($A$31,"-",$G38,"-",AI$31),(BluePointFrom):(BluePointTo),3,FALSE),IFERROR(VLOOKUP(CONCATENATE($A$31,"-",$G38,"-",AI$31),(YellowPointFrom):(YellowPointTo),3,FALSE),""))</f>
        <v/>
      </c>
      <c r="AJ38" s="318" t="str">
        <f>IFERROR(VLOOKUP(CONCATENATE($A$31,"-",$G38,"-",AJ$31),(BluePointFrom):(BluePointTo),3,FALSE),IFERROR(VLOOKUP(CONCATENATE($A$31,"-",$G38,"-",AJ$31),(YellowPointFrom):(YellowPointTo),3,FALSE),""))</f>
        <v/>
      </c>
      <c r="AK38" s="318" t="str">
        <f>IFERROR(VLOOKUP(CONCATENATE($A$31,"-",$G38,"-",AK$31),(BluePointFrom):(BluePointTo),3,FALSE),IFERROR(VLOOKUP(CONCATENATE($A$31,"-",$G38,"-",AK$31),(YellowPointFrom):(YellowPointTo),3,FALSE),""))</f>
        <v/>
      </c>
      <c r="AL38" s="318" t="str">
        <f>IFERROR(VLOOKUP(CONCATENATE($A$31,"-",$G38,"-",AL$31),(BluePointFrom):(BluePointTo),3,FALSE),IFERROR(VLOOKUP(CONCATENATE($A$31,"-",$G38,"-",AL$31),(YellowPointFrom):(YellowPointTo),3,FALSE),""))</f>
        <v/>
      </c>
      <c r="AM38" s="319" t="str">
        <f>IFERROR(VLOOKUP(CONCATENATE($A$31,"-",$G38,"-",AM$31),(BluePointFrom):(BluePointTo),3,FALSE),IFERROR(VLOOKUP(CONCATENATE($A$31,"-",$G38,"-",AM$31),(YellowPointFrom):(YellowPointTo),3,FALSE),""))</f>
        <v/>
      </c>
    </row>
    <row r="39" spans="1:43" ht="26.25" customHeight="1">
      <c r="A39" s="85" t="str">
        <f t="shared" si="12"/>
        <v>8RR</v>
      </c>
      <c r="B39" s="86">
        <v>8</v>
      </c>
      <c r="C39" s="87" t="str">
        <f>IFERROR(VLOOKUP($B39,(ListFrom):(ListTo),MATCH(C$17,Headwords,0),FALSE),"")</f>
        <v>紀州ヨット少年団（百）</v>
      </c>
      <c r="D39" s="182" t="str">
        <f>IFERROR(VLOOKUP($B39,(ListFrom):(ListTo),MATCH(D$17,Headwords,0),FALSE),"")</f>
        <v>百済裕人</v>
      </c>
      <c r="E39" s="182" t="str">
        <f>IFERROR(VLOOKUP($B39,(ListFrom):(ListTo),MATCH(E$17,Headwords,0),FALSE),"")</f>
        <v>Hirohito Kudara</v>
      </c>
      <c r="F39" s="88" t="str">
        <f>IFERROR(VLOOKUP($B39,(ListFrom):(ListTo),MATCH(F$17,Headwords,0),FALSE),"")</f>
        <v>JPNHK26</v>
      </c>
      <c r="G39" s="305" t="str">
        <f>IFERROR(VLOOKUP($B39,(ListFrom):(ListTo),MATCH(G$17,Headwords,0),FALSE),"")</f>
        <v>百済</v>
      </c>
      <c r="H39" s="392">
        <f ca="1">IFERROR(VLOOKUP(CONCATENATE($A$31,"-",$G39,"-",H$31),(BluePointFrom):(BluePointTo),2,FALSE),IFERROR(VLOOKUP(CONCATENATE($A$31,"-",$G39,"-",H$31),(YellowPointFrom):(YellowPointTo),2,FALSE),""))</f>
        <v>0</v>
      </c>
      <c r="I39" s="100">
        <f ca="1">IFERROR(VLOOKUP(CONCATENATE($A$31,"-",$G39,"-",I$31),(BluePointFrom):(BluePointTo),2,FALSE),IFERROR(VLOOKUP(CONCATENATE($A$31,"-",$G39,"-",I$31),(YellowPointFrom):(YellowPointTo),2,FALSE),""))</f>
        <v>0</v>
      </c>
      <c r="J39" s="100">
        <f ca="1">IFERROR(VLOOKUP(CONCATENATE($A$31,"-",$G39,"-",J$31),(BluePointFrom):(BluePointTo),2,FALSE),IFERROR(VLOOKUP(CONCATENATE($A$31,"-",$G39,"-",J$31),(YellowPointFrom):(YellowPointTo),2,FALSE),""))</f>
        <v>0</v>
      </c>
      <c r="K39" s="100">
        <f ca="1">IFERROR(VLOOKUP(CONCATENATE($A$31,"-",$G39,"-",K$31),(BluePointFrom):(BluePointTo),2,FALSE),IFERROR(VLOOKUP(CONCATENATE($A$31,"-",$G39,"-",K$31),(YellowPointFrom):(YellowPointTo),2,FALSE),""))</f>
        <v>0</v>
      </c>
      <c r="L39" s="100">
        <f ca="1">IFERROR(VLOOKUP(CONCATENATE($A$31,"-",$G39,"-",L$31),(BluePointFrom):(BluePointTo),2,FALSE),IFERROR(VLOOKUP(CONCATENATE($A$31,"-",$G39,"-",L$31),(YellowPointFrom):(YellowPointTo),2,FALSE),""))</f>
        <v>0</v>
      </c>
      <c r="M39" s="98">
        <f ca="1">IFERROR(VLOOKUP(CONCATENATE($A$31,"-",$G39,"-",M$31),(BluePointFrom):(BluePointTo),2,FALSE),IFERROR(VLOOKUP(CONCATENATE($A$31,"-",$G39,"-",M$31),(YellowPointFrom):(YellowPointTo),2,FALSE),""))</f>
        <v>0</v>
      </c>
      <c r="N39" s="100">
        <f ca="1">IFERROR(VLOOKUP(CONCATENATE($A$31,"-",$G39,"-",N$31),(BluePointFrom):(BluePointTo),2,FALSE),IFERROR(VLOOKUP(CONCATENATE($A$31,"-",$G39,"-",N$31),(YellowPointFrom):(YellowPointTo),2,FALSE),""))</f>
        <v>0</v>
      </c>
      <c r="O39" s="99" t="str">
        <f ca="1">IFERROR(VLOOKUP(CONCATENATE($A$31,"-",$G39,"-",O$31),(BluePointFrom):(BluePointTo),2,FALSE),IFERROR(VLOOKUP(CONCATENATE($A$31,"-",$G39,"-",O$31),(YellowPointFrom):(YellowPointTo),2,FALSE),""))</f>
        <v/>
      </c>
      <c r="P39" s="343">
        <f t="shared" ca="1" si="7"/>
        <v>0</v>
      </c>
      <c r="Q39" s="343" t="str">
        <f t="shared" si="13"/>
        <v/>
      </c>
      <c r="R39" s="344">
        <f t="shared" ca="1" si="8"/>
        <v>0</v>
      </c>
      <c r="S39" s="90">
        <v>8</v>
      </c>
      <c r="T39" s="307"/>
      <c r="U39" s="309" t="str">
        <f t="shared" si="14"/>
        <v>8RR</v>
      </c>
      <c r="W39" s="14"/>
      <c r="AG39" s="332" t="str">
        <f t="shared" si="15"/>
        <v>百済</v>
      </c>
      <c r="AH39" s="317" t="str">
        <f>IFERROR(VLOOKUP(CONCATENATE($A$31,"-",$G39,"-",AH$31),(BluePointFrom):(BluePointTo),3,FALSE),IFERROR(VLOOKUP(CONCATENATE($A$31,"-",$G39,"-",AH$31),(YellowPointFrom):(YellowPointTo),3,FALSE),""))</f>
        <v/>
      </c>
      <c r="AI39" s="318" t="str">
        <f>IFERROR(VLOOKUP(CONCATENATE($A$31,"-",$G39,"-",AI$31),(BluePointFrom):(BluePointTo),3,FALSE),IFERROR(VLOOKUP(CONCATENATE($A$31,"-",$G39,"-",AI$31),(YellowPointFrom):(YellowPointTo),3,FALSE),""))</f>
        <v/>
      </c>
      <c r="AJ39" s="318" t="str">
        <f>IFERROR(VLOOKUP(CONCATENATE($A$31,"-",$G39,"-",AJ$31),(BluePointFrom):(BluePointTo),3,FALSE),IFERROR(VLOOKUP(CONCATENATE($A$31,"-",$G39,"-",AJ$31),(YellowPointFrom):(YellowPointTo),3,FALSE),""))</f>
        <v/>
      </c>
      <c r="AK39" s="318" t="str">
        <f>IFERROR(VLOOKUP(CONCATENATE($A$31,"-",$G39,"-",AK$31),(BluePointFrom):(BluePointTo),3,FALSE),IFERROR(VLOOKUP(CONCATENATE($A$31,"-",$G39,"-",AK$31),(YellowPointFrom):(YellowPointTo),3,FALSE),""))</f>
        <v/>
      </c>
      <c r="AL39" s="318" t="str">
        <f>IFERROR(VLOOKUP(CONCATENATE($A$31,"-",$G39,"-",AL$31),(BluePointFrom):(BluePointTo),3,FALSE),IFERROR(VLOOKUP(CONCATENATE($A$31,"-",$G39,"-",AL$31),(YellowPointFrom):(YellowPointTo),3,FALSE),""))</f>
        <v/>
      </c>
      <c r="AM39" s="319" t="str">
        <f>IFERROR(VLOOKUP(CONCATENATE($A$31,"-",$G39,"-",AM$31),(BluePointFrom):(BluePointTo),3,FALSE),IFERROR(VLOOKUP(CONCATENATE($A$31,"-",$G39,"-",AM$31),(YellowPointFrom):(YellowPointTo),3,FALSE),""))</f>
        <v/>
      </c>
    </row>
    <row r="40" spans="1:43" ht="26.25" hidden="1" customHeight="1">
      <c r="A40" s="85" t="str">
        <f t="shared" si="12"/>
        <v>RR</v>
      </c>
      <c r="B40" s="86">
        <v>9</v>
      </c>
      <c r="C40" s="91" t="str">
        <f>IFERROR(VLOOKUP($B40,(ListFrom):(ListTo),MATCH(C$17,Headwords,0),FALSE),"")</f>
        <v/>
      </c>
      <c r="D40" s="183" t="str">
        <f>IFERROR(VLOOKUP($B40,(ListFrom):(ListTo),MATCH(D$17,Headwords,0),FALSE),"")</f>
        <v/>
      </c>
      <c r="E40" s="182" t="str">
        <f>IFERROR(VLOOKUP($B40,(ListFrom):(ListTo),MATCH(E$17,Headwords,0),FALSE),"")</f>
        <v/>
      </c>
      <c r="F40" s="88" t="str">
        <f>IFERROR(VLOOKUP($B40,(ListFrom):(ListTo),MATCH(F$17,Headwords,0),FALSE),"")</f>
        <v/>
      </c>
      <c r="G40" s="306" t="str">
        <f>IFERROR(VLOOKUP($B40,(ListFrom):(ListTo),MATCH(G$17,Headwords,0),FALSE),"")</f>
        <v/>
      </c>
      <c r="H40" s="393" t="str">
        <f ca="1">IFERROR(VLOOKUP(CONCATENATE($A$31,"-",$G40,"-",H$31),(BluePointFrom):(BluePointTo),2,FALSE),IFERROR(VLOOKUP(CONCATENATE($A$31,"-",$G40,"-",H$31),(YellowPointFrom):(YellowPointTo),2,FALSE),""))</f>
        <v/>
      </c>
      <c r="I40" s="102" t="str">
        <f ca="1">IFERROR(VLOOKUP(CONCATENATE($A$31,"-",$G40,"-",I$31),(BluePointFrom):(BluePointTo),2,FALSE),IFERROR(VLOOKUP(CONCATENATE($A$31,"-",$G40,"-",I$31),(YellowPointFrom):(YellowPointTo),2,FALSE),""))</f>
        <v/>
      </c>
      <c r="J40" s="102" t="str">
        <f ca="1">IFERROR(VLOOKUP(CONCATENATE($A$31,"-",$G40,"-",J$31),(BluePointFrom):(BluePointTo),2,FALSE),IFERROR(VLOOKUP(CONCATENATE($A$31,"-",$G40,"-",J$31),(YellowPointFrom):(YellowPointTo),2,FALSE),""))</f>
        <v/>
      </c>
      <c r="K40" s="102" t="str">
        <f ca="1">IFERROR(VLOOKUP(CONCATENATE($A$31,"-",$G40,"-",K$31),(BluePointFrom):(BluePointTo),2,FALSE),IFERROR(VLOOKUP(CONCATENATE($A$31,"-",$G40,"-",K$31),(YellowPointFrom):(YellowPointTo),2,FALSE),""))</f>
        <v/>
      </c>
      <c r="L40" s="102" t="str">
        <f ca="1">IFERROR(VLOOKUP(CONCATENATE($A$31,"-",$G40,"-",L$31),(BluePointFrom):(BluePointTo),2,FALSE),IFERROR(VLOOKUP(CONCATENATE($A$31,"-",$G40,"-",L$31),(YellowPointFrom):(YellowPointTo),2,FALSE),""))</f>
        <v/>
      </c>
      <c r="M40" s="101" t="str">
        <f ca="1">IFERROR(VLOOKUP(CONCATENATE($A$31,"-",$G40,"-",M$31),(BluePointFrom):(BluePointTo),2,FALSE),IFERROR(VLOOKUP(CONCATENATE($A$31,"-",$G40,"-",M$31),(YellowPointFrom):(YellowPointTo),2,FALSE),""))</f>
        <v/>
      </c>
      <c r="N40" s="102" t="str">
        <f ca="1">IFERROR(VLOOKUP(CONCATENATE($A$31,"-",$G40,"-",N$31),(BluePointFrom):(BluePointTo),2,FALSE),IFERROR(VLOOKUP(CONCATENATE($A$31,"-",$G40,"-",N$31),(YellowPointFrom):(YellowPointTo),2,FALSE),""))</f>
        <v/>
      </c>
      <c r="O40" s="102" t="str">
        <f ca="1">IFERROR(VLOOKUP(CONCATENATE($A$31,"-",$G40,"-",O$31),(BluePointFrom):(BluePointTo),2,FALSE),IFERROR(VLOOKUP(CONCATENATE($A$31,"-",$G40,"-",O$31),(YellowPointFrom):(YellowPointTo),2,FALSE),""))</f>
        <v/>
      </c>
      <c r="P40" s="345" t="str">
        <f t="shared" ca="1" si="7"/>
        <v/>
      </c>
      <c r="Q40" s="345" t="str">
        <f t="shared" si="13"/>
        <v/>
      </c>
      <c r="R40" s="346">
        <f t="shared" ca="1" si="8"/>
        <v>0</v>
      </c>
      <c r="S40" s="90"/>
      <c r="T40" s="307"/>
      <c r="U40" s="572" t="str">
        <f t="shared" si="14"/>
        <v>RR</v>
      </c>
      <c r="W40" s="14"/>
      <c r="AG40" s="333" t="str">
        <f t="shared" si="15"/>
        <v/>
      </c>
      <c r="AH40" s="320" t="str">
        <f>IFERROR(VLOOKUP(CONCATENATE($A$31,"-",$G40,"-",AH$31),(BluePointFrom):(BluePointTo),3,FALSE),IFERROR(VLOOKUP(CONCATENATE($A$31,"-",$G40,"-",AH$31),(YellowPointFrom):(YellowPointTo),3,FALSE),""))</f>
        <v/>
      </c>
      <c r="AI40" s="321" t="str">
        <f>IFERROR(VLOOKUP(CONCATENATE($A$31,"-",$G40,"-",AI$31),(BluePointFrom):(BluePointTo),3,FALSE),IFERROR(VLOOKUP(CONCATENATE($A$31,"-",$G40,"-",AI$31),(YellowPointFrom):(YellowPointTo),3,FALSE),""))</f>
        <v/>
      </c>
      <c r="AJ40" s="321" t="str">
        <f>IFERROR(VLOOKUP(CONCATENATE($A$31,"-",$G40,"-",AJ$31),(BluePointFrom):(BluePointTo),3,FALSE),IFERROR(VLOOKUP(CONCATENATE($A$31,"-",$G40,"-",AJ$31),(YellowPointFrom):(YellowPointTo),3,FALSE),""))</f>
        <v/>
      </c>
      <c r="AK40" s="321" t="str">
        <f>IFERROR(VLOOKUP(CONCATENATE($A$31,"-",$G40,"-",AK$31),(BluePointFrom):(BluePointTo),3,FALSE),IFERROR(VLOOKUP(CONCATENATE($A$31,"-",$G40,"-",AK$31),(YellowPointFrom):(YellowPointTo),3,FALSE),""))</f>
        <v/>
      </c>
      <c r="AL40" s="321" t="str">
        <f>IFERROR(VLOOKUP(CONCATENATE($A$31,"-",$G40,"-",AL$31),(BluePointFrom):(BluePointTo),3,FALSE),IFERROR(VLOOKUP(CONCATENATE($A$31,"-",$G40,"-",AL$31),(YellowPointFrom):(YellowPointTo),3,FALSE),""))</f>
        <v/>
      </c>
      <c r="AM40" s="322" t="str">
        <f>IFERROR(VLOOKUP(CONCATENATE($A$31,"-",$G40,"-",AM$31),(BluePointFrom):(BluePointTo),3,FALSE),IFERROR(VLOOKUP(CONCATENATE($A$31,"-",$G40,"-",AM$31),(YellowPointFrom):(YellowPointTo),3,FALSE),""))</f>
        <v/>
      </c>
    </row>
    <row r="41" spans="1:43" ht="26.25" hidden="1" customHeight="1">
      <c r="A41" s="85" t="str">
        <f t="shared" si="12"/>
        <v>RR</v>
      </c>
      <c r="B41" s="86">
        <v>10</v>
      </c>
      <c r="C41" s="93" t="str">
        <f>IFERROR(VLOOKUP($B41,(ListFrom):(ListTo),MATCH(C$17,Headwords,0),FALSE),"")</f>
        <v/>
      </c>
      <c r="D41" s="177" t="str">
        <f>IFERROR(VLOOKUP($B41,(ListFrom):(ListTo),MATCH(D$17,Headwords,0),FALSE),"")</f>
        <v/>
      </c>
      <c r="E41" s="182" t="str">
        <f>IFERROR(VLOOKUP($B41,(ListFrom):(ListTo),MATCH(E$17,Headwords,0),FALSE),"")</f>
        <v/>
      </c>
      <c r="F41" s="88" t="str">
        <f>IFERROR(VLOOKUP($B41,(ListFrom):(ListTo),MATCH(F$17,Headwords,0),FALSE),"")</f>
        <v/>
      </c>
      <c r="G41" s="88" t="str">
        <f>IFERROR(VLOOKUP($B41,(ListFrom):(ListTo),MATCH(G$17,Headwords,0),FALSE),"")</f>
        <v/>
      </c>
      <c r="H41" s="394" t="str">
        <f ca="1">IFERROR(VLOOKUP(CONCATENATE($A$31,"-",$G41,"-",H$31),(BluePointFrom):(BluePointTo),2,FALSE),IFERROR(VLOOKUP(CONCATENATE($A$31,"-",$G41,"-",H$31),(YellowPointFrom):(YellowPointTo),2,FALSE),""))</f>
        <v/>
      </c>
      <c r="I41" s="105" t="str">
        <f ca="1">IFERROR(VLOOKUP(CONCATENATE($A$31,"-",$G41,"-",I$31),(BluePointFrom):(BluePointTo),2,FALSE),IFERROR(VLOOKUP(CONCATENATE($A$31,"-",$G41,"-",I$31),(YellowPointFrom):(YellowPointTo),2,FALSE),""))</f>
        <v/>
      </c>
      <c r="J41" s="105" t="str">
        <f ca="1">IFERROR(VLOOKUP(CONCATENATE($A$31,"-",$G41,"-",J$31),(BluePointFrom):(BluePointTo),2,FALSE),IFERROR(VLOOKUP(CONCATENATE($A$31,"-",$G41,"-",J$31),(YellowPointFrom):(YellowPointTo),2,FALSE),""))</f>
        <v/>
      </c>
      <c r="K41" s="105" t="str">
        <f ca="1">IFERROR(VLOOKUP(CONCATENATE($A$31,"-",$G41,"-",K$31),(BluePointFrom):(BluePointTo),2,FALSE),IFERROR(VLOOKUP(CONCATENATE($A$31,"-",$G41,"-",K$31),(YellowPointFrom):(YellowPointTo),2,FALSE),""))</f>
        <v/>
      </c>
      <c r="L41" s="105" t="str">
        <f ca="1">IFERROR(VLOOKUP(CONCATENATE($A$31,"-",$G41,"-",L$31),(BluePointFrom):(BluePointTo),2,FALSE),IFERROR(VLOOKUP(CONCATENATE($A$31,"-",$G41,"-",L$31),(YellowPointFrom):(YellowPointTo),2,FALSE),""))</f>
        <v/>
      </c>
      <c r="M41" s="104" t="str">
        <f ca="1">IFERROR(VLOOKUP(CONCATENATE($A$31,"-",$G41,"-",M$31),(BluePointFrom):(BluePointTo),2,FALSE),IFERROR(VLOOKUP(CONCATENATE($A$31,"-",$G41,"-",M$31),(YellowPointFrom):(YellowPointTo),2,FALSE),""))</f>
        <v/>
      </c>
      <c r="N41" s="105" t="str">
        <f ca="1">IFERROR(VLOOKUP(CONCATENATE($A$31,"-",$G41,"-",N$31),(BluePointFrom):(BluePointTo),2,FALSE),IFERROR(VLOOKUP(CONCATENATE($A$31,"-",$G41,"-",N$31),(YellowPointFrom):(YellowPointTo),2,FALSE),""))</f>
        <v/>
      </c>
      <c r="O41" s="105" t="str">
        <f ca="1">IFERROR(VLOOKUP(CONCATENATE($A$31,"-",$G41,"-",O$31),(BluePointFrom):(BluePointTo),2,FALSE),IFERROR(VLOOKUP(CONCATENATE($A$31,"-",$G41,"-",O$31),(YellowPointFrom):(YellowPointTo),2,FALSE),""))</f>
        <v/>
      </c>
      <c r="P41" s="347" t="str">
        <f t="shared" ca="1" si="7"/>
        <v/>
      </c>
      <c r="Q41" s="347" t="str">
        <f t="shared" si="13"/>
        <v/>
      </c>
      <c r="R41" s="348">
        <f t="shared" ca="1" si="8"/>
        <v>0</v>
      </c>
      <c r="S41" s="90"/>
      <c r="T41" s="307"/>
      <c r="U41" s="135" t="str">
        <f t="shared" si="14"/>
        <v>RR</v>
      </c>
      <c r="W41" s="14"/>
      <c r="AG41" s="334" t="str">
        <f t="shared" si="15"/>
        <v/>
      </c>
      <c r="AH41" s="323" t="str">
        <f>IFERROR(VLOOKUP(CONCATENATE($A$31,"-",$G41,"-",AH$31),(BluePointFrom):(BluePointTo),3,FALSE),IFERROR(VLOOKUP(CONCATENATE($A$31,"-",$G41,"-",AH$31),(YellowPointFrom):(YellowPointTo),3,FALSE),""))</f>
        <v/>
      </c>
      <c r="AI41" s="324" t="str">
        <f>IFERROR(VLOOKUP(CONCATENATE($A$31,"-",$G41,"-",AI$31),(BluePointFrom):(BluePointTo),3,FALSE),IFERROR(VLOOKUP(CONCATENATE($A$31,"-",$G41,"-",AI$31),(YellowPointFrom):(YellowPointTo),3,FALSE),""))</f>
        <v/>
      </c>
      <c r="AJ41" s="324" t="str">
        <f>IFERROR(VLOOKUP(CONCATENATE($A$31,"-",$G41,"-",AJ$31),(BluePointFrom):(BluePointTo),3,FALSE),IFERROR(VLOOKUP(CONCATENATE($A$31,"-",$G41,"-",AJ$31),(YellowPointFrom):(YellowPointTo),3,FALSE),""))</f>
        <v/>
      </c>
      <c r="AK41" s="324" t="str">
        <f>IFERROR(VLOOKUP(CONCATENATE($A$31,"-",$G41,"-",AK$31),(BluePointFrom):(BluePointTo),3,FALSE),IFERROR(VLOOKUP(CONCATENATE($A$31,"-",$G41,"-",AK$31),(YellowPointFrom):(YellowPointTo),3,FALSE),""))</f>
        <v/>
      </c>
      <c r="AL41" s="324" t="str">
        <f>IFERROR(VLOOKUP(CONCATENATE($A$31,"-",$G41,"-",AL$31),(BluePointFrom):(BluePointTo),3,FALSE),IFERROR(VLOOKUP(CONCATENATE($A$31,"-",$G41,"-",AL$31),(YellowPointFrom):(YellowPointTo),3,FALSE),""))</f>
        <v/>
      </c>
      <c r="AM41" s="325" t="str">
        <f>IFERROR(VLOOKUP(CONCATENATE($A$31,"-",$G41,"-",AM$31),(BluePointFrom):(BluePointTo),3,FALSE),IFERROR(VLOOKUP(CONCATENATE($A$31,"-",$G41,"-",AM$31),(YellowPointFrom):(YellowPointTo),3,FALSE),""))</f>
        <v/>
      </c>
    </row>
    <row r="42" spans="1:43" ht="26.25" hidden="1" customHeight="1" thickBot="1">
      <c r="A42" s="85" t="str">
        <f t="shared" si="12"/>
        <v>RR</v>
      </c>
      <c r="B42" s="115">
        <v>11</v>
      </c>
      <c r="C42" s="434" t="str">
        <f>IFERROR(VLOOKUP($B42,(ListFrom):(ListTo),MATCH(C$17,Headwords,0),FALSE),"")</f>
        <v/>
      </c>
      <c r="D42" s="180" t="str">
        <f>IFERROR(VLOOKUP($B42,(ListFrom):(ListTo),MATCH(D$17,Headwords,0),FALSE),"")</f>
        <v/>
      </c>
      <c r="E42" s="180" t="str">
        <f>IFERROR(VLOOKUP($B42,(ListFrom):(ListTo),MATCH(E$17,Headwords,0),FALSE),"")</f>
        <v/>
      </c>
      <c r="F42" s="208" t="str">
        <f>IFERROR(VLOOKUP($B42,(ListFrom):(ListTo),MATCH(F$17,Headwords,0),FALSE),"")</f>
        <v/>
      </c>
      <c r="G42" s="386" t="str">
        <f>IFERROR(VLOOKUP($B42,(ListFrom):(ListTo),MATCH(G$17,Headwords,0),FALSE),"")</f>
        <v/>
      </c>
      <c r="H42" s="395" t="str">
        <f ca="1">IFERROR(VLOOKUP(CONCATENATE($A$31,"-",$G42,"-",H$31),(BluePointFrom):(BluePointTo),2,FALSE),IFERROR(VLOOKUP(CONCATENATE($A$31,"-",$G42,"-",H$31),(YellowPointFrom):(YellowPointTo),2,FALSE),""))</f>
        <v/>
      </c>
      <c r="I42" s="396" t="str">
        <f ca="1">IFERROR(VLOOKUP(CONCATENATE($A$31,"-",$G42,"-",I$31),(BluePointFrom):(BluePointTo),2,FALSE),IFERROR(VLOOKUP(CONCATENATE($A$31,"-",$G42,"-",I$31),(YellowPointFrom):(YellowPointTo),2,FALSE),""))</f>
        <v/>
      </c>
      <c r="J42" s="396" t="str">
        <f ca="1">IFERROR(VLOOKUP(CONCATENATE($A$31,"-",$G42,"-",J$31),(BluePointFrom):(BluePointTo),2,FALSE),IFERROR(VLOOKUP(CONCATENATE($A$31,"-",$G42,"-",J$31),(YellowPointFrom):(YellowPointTo),2,FALSE),""))</f>
        <v/>
      </c>
      <c r="K42" s="396" t="str">
        <f ca="1">IFERROR(VLOOKUP(CONCATENATE($A$31,"-",$G42,"-",K$31),(BluePointFrom):(BluePointTo),2,FALSE),IFERROR(VLOOKUP(CONCATENATE($A$31,"-",$G42,"-",K$31),(YellowPointFrom):(YellowPointTo),2,FALSE),""))</f>
        <v/>
      </c>
      <c r="L42" s="396" t="str">
        <f ca="1">IFERROR(VLOOKUP(CONCATENATE($A$31,"-",$G42,"-",L$31),(BluePointFrom):(BluePointTo),2,FALSE),IFERROR(VLOOKUP(CONCATENATE($A$31,"-",$G42,"-",L$31),(YellowPointFrom):(YellowPointTo),2,FALSE),""))</f>
        <v/>
      </c>
      <c r="M42" s="397" t="str">
        <f ca="1">IFERROR(VLOOKUP(CONCATENATE($A$31,"-",$G42,"-",M$31),(BluePointFrom):(BluePointTo),2,FALSE),IFERROR(VLOOKUP(CONCATENATE($A$31,"-",$G42,"-",M$31),(YellowPointFrom):(YellowPointTo),2,FALSE),""))</f>
        <v/>
      </c>
      <c r="N42" s="396" t="str">
        <f ca="1">IFERROR(VLOOKUP(CONCATENATE($A$31,"-",$G42,"-",N$31),(BluePointFrom):(BluePointTo),2,FALSE),IFERROR(VLOOKUP(CONCATENATE($A$31,"-",$G42,"-",N$31),(YellowPointFrom):(YellowPointTo),2,FALSE),""))</f>
        <v/>
      </c>
      <c r="O42" s="396" t="str">
        <f ca="1">IFERROR(VLOOKUP(CONCATENATE($A$31,"-",$G42,"-",O$31),(BluePointFrom):(BluePointTo),2,FALSE),IFERROR(VLOOKUP(CONCATENATE($A$31,"-",$G42,"-",O$31),(YellowPointFrom):(YellowPointTo),2,FALSE),""))</f>
        <v/>
      </c>
      <c r="P42" s="349" t="str">
        <f t="shared" ca="1" si="7"/>
        <v/>
      </c>
      <c r="Q42" s="349" t="str">
        <f t="shared" si="13"/>
        <v/>
      </c>
      <c r="R42" s="350">
        <f t="shared" ca="1" si="8"/>
        <v>0</v>
      </c>
      <c r="S42" s="273"/>
      <c r="T42" s="308"/>
      <c r="U42" s="309" t="str">
        <f t="shared" si="14"/>
        <v>RR</v>
      </c>
      <c r="W42" s="14"/>
      <c r="AG42" s="385" t="str">
        <f t="shared" si="15"/>
        <v/>
      </c>
      <c r="AH42" s="336" t="str">
        <f>IFERROR(VLOOKUP(CONCATENATE($A$31,"-",$G42,"-",AH$31),(BluePointFrom):(BluePointTo),3,FALSE),IFERROR(VLOOKUP(CONCATENATE($A$31,"-",$G42,"-",AH$31),(YellowPointFrom):(YellowPointTo),3,FALSE),""))</f>
        <v/>
      </c>
      <c r="AI42" s="337" t="str">
        <f>IFERROR(VLOOKUP(CONCATENATE($A$31,"-",$G42,"-",AI$31),(BluePointFrom):(BluePointTo),3,FALSE),IFERROR(VLOOKUP(CONCATENATE($A$31,"-",$G42,"-",AI$31),(YellowPointFrom):(YellowPointTo),3,FALSE),""))</f>
        <v/>
      </c>
      <c r="AJ42" s="337" t="str">
        <f>IFERROR(VLOOKUP(CONCATENATE($A$31,"-",$G42,"-",AJ$31),(BluePointFrom):(BluePointTo),3,FALSE),IFERROR(VLOOKUP(CONCATENATE($A$31,"-",$G42,"-",AJ$31),(YellowPointFrom):(YellowPointTo),3,FALSE),""))</f>
        <v/>
      </c>
      <c r="AK42" s="337" t="str">
        <f>IFERROR(VLOOKUP(CONCATENATE($A$31,"-",$G42,"-",AK$31),(BluePointFrom):(BluePointTo),3,FALSE),IFERROR(VLOOKUP(CONCATENATE($A$31,"-",$G42,"-",AK$31),(YellowPointFrom):(YellowPointTo),3,FALSE),""))</f>
        <v/>
      </c>
      <c r="AL42" s="337" t="str">
        <f>IFERROR(VLOOKUP(CONCATENATE($A$31,"-",$G42,"-",AL$31),(BluePointFrom):(BluePointTo),3,FALSE),IFERROR(VLOOKUP(CONCATENATE($A$31,"-",$G42,"-",AL$31),(YellowPointFrom):(YellowPointTo),3,FALSE),""))</f>
        <v/>
      </c>
      <c r="AM42" s="338" t="str">
        <f>IFERROR(VLOOKUP(CONCATENATE($A$31,"-",$G42,"-",AM$31),(BluePointFrom):(BluePointTo),3,FALSE),IFERROR(VLOOKUP(CONCATENATE($A$31,"-",$G42,"-",AM$31),(YellowPointFrom):(YellowPointTo),3,FALSE),""))</f>
        <v/>
      </c>
    </row>
    <row r="43" spans="1:43" ht="26.25" hidden="1" customHeight="1">
      <c r="A43" s="25"/>
      <c r="B43" s="25"/>
      <c r="C43" s="25"/>
      <c r="D43" s="25"/>
      <c r="E43" s="25"/>
      <c r="F43" s="119"/>
      <c r="G43" s="120"/>
      <c r="H43" s="9"/>
      <c r="I43" s="9"/>
      <c r="J43" s="9"/>
      <c r="K43" s="9"/>
      <c r="L43" s="9"/>
      <c r="M43" s="9"/>
      <c r="N43" s="9"/>
      <c r="O43" s="9"/>
      <c r="Q43" s="9"/>
    </row>
    <row r="44" spans="1:43" ht="26.25" hidden="1" customHeight="1" thickBot="1">
      <c r="B44" s="16" t="s">
        <v>79</v>
      </c>
      <c r="C44" s="16"/>
      <c r="S44" s="14"/>
      <c r="T44" s="616"/>
      <c r="U44" s="617"/>
      <c r="V44" s="617"/>
      <c r="W44" s="618"/>
      <c r="X44" s="14"/>
    </row>
    <row r="45" spans="1:43" ht="26.25" hidden="1" customHeight="1">
      <c r="A45" s="73"/>
      <c r="B45" s="74" t="s">
        <v>1</v>
      </c>
      <c r="C45" s="74" t="s">
        <v>105</v>
      </c>
      <c r="D45" s="74" t="s">
        <v>2</v>
      </c>
      <c r="E45" s="435"/>
      <c r="F45" s="75" t="s">
        <v>7</v>
      </c>
      <c r="G45" s="287" t="s">
        <v>18</v>
      </c>
      <c r="H45" s="649" t="str">
        <f>G46</f>
        <v>市川</v>
      </c>
      <c r="I45" s="606"/>
      <c r="J45" s="606" t="str">
        <f>G48</f>
        <v>荒川</v>
      </c>
      <c r="K45" s="606"/>
      <c r="L45" s="606" t="str">
        <f>G50</f>
        <v>加藤</v>
      </c>
      <c r="M45" s="606"/>
      <c r="N45" s="606" t="str">
        <f>G52</f>
        <v>吉富</v>
      </c>
      <c r="O45" s="606"/>
      <c r="P45" s="622" t="str">
        <f>G54</f>
        <v>東浦</v>
      </c>
      <c r="Q45" s="622"/>
      <c r="R45" s="622" t="str">
        <f>G56</f>
        <v>今井</v>
      </c>
      <c r="S45" s="623"/>
      <c r="T45" s="312" t="s">
        <v>101</v>
      </c>
      <c r="U45" s="312" t="s">
        <v>97</v>
      </c>
      <c r="V45" s="352" t="s">
        <v>98</v>
      </c>
      <c r="W45" s="118" t="s">
        <v>73</v>
      </c>
      <c r="Y45" s="297" t="s">
        <v>20</v>
      </c>
      <c r="AE45" s="326" t="s">
        <v>97</v>
      </c>
      <c r="AF45" s="677" t="str">
        <f>AE46</f>
        <v>市川</v>
      </c>
      <c r="AG45" s="673"/>
      <c r="AH45" s="673" t="str">
        <f>AE48</f>
        <v>荒川</v>
      </c>
      <c r="AI45" s="673"/>
      <c r="AJ45" s="673" t="str">
        <f>AE50</f>
        <v>加藤</v>
      </c>
      <c r="AK45" s="673"/>
      <c r="AL45" s="673" t="str">
        <f>AE52</f>
        <v>吉富</v>
      </c>
      <c r="AM45" s="673"/>
      <c r="AN45" s="674" t="str">
        <f>AE54</f>
        <v>東浦</v>
      </c>
      <c r="AO45" s="674"/>
      <c r="AP45" s="674" t="str">
        <f>AE56</f>
        <v>今井</v>
      </c>
      <c r="AQ45" s="675"/>
    </row>
    <row r="46" spans="1:43" ht="18" hidden="1" customHeight="1">
      <c r="A46" s="298" t="str">
        <f>Y46</f>
        <v/>
      </c>
      <c r="B46" s="682">
        <v>1</v>
      </c>
      <c r="C46" s="682" t="str">
        <f>IFERROR(VLOOKUP($B46,(ListFrom):(ListTo),COLUMNS((ListFrom):C46),FALSE),"")</f>
        <v>月光Jr</v>
      </c>
      <c r="D46" s="682" t="str">
        <f>IFERROR(VLOOKUP($B46,(ListFrom):(ListTo),COLUMNS((ListFrom):D46),FALSE),"")</f>
        <v>市川航平</v>
      </c>
      <c r="E46" s="388"/>
      <c r="F46" s="683" t="str">
        <f>IFERROR(VLOOKUP($B46,(ListFrom):(ListTo),COLUMNS((ListFrom):F46),FALSE),"")</f>
        <v>JPNKI26</v>
      </c>
      <c r="G46" s="624" t="str">
        <f>IFERROR(VLOOKUP($B46,(ListFrom):(ListTo),COLUMNS((ListFrom):G46),FALSE),"")</f>
        <v>市川</v>
      </c>
      <c r="H46" s="293" t="str">
        <f>IFERROR(VLOOKUP(CONCATENATE("RR1-",$G46,"-",H$45),(BluePointFrom):(BluePointTo),2,FALSE),IFERROR(VLOOKUP(CONCATENATE("RR1-",$G46,"-",H$45),(YellowPointFrom):(YellowPointTo),2,FALSE),""))</f>
        <v/>
      </c>
      <c r="I46" s="294" t="str">
        <f>IFERROR(VLOOKUP(CONCATENATE("RR2-",$G46,"-",H$45),(BluePointFrom):(BluePointTo),2,FALSE),IFERROR(VLOOKUP(CONCATENATE("RR2-",$G46,"-",H$45),(YellowPointFrom):(YellowPointTo),2,FALSE),""))</f>
        <v/>
      </c>
      <c r="J46" s="295" t="str">
        <f>IFERROR(VLOOKUP(CONCATENATE("RR1-",$G46,"-",J$45),(BluePointFrom):(BluePointTo),2,FALSE),IFERROR(VLOOKUP(CONCATENATE("RR1-",$G46,"-",J$45),(YellowPointFrom):(YellowPointTo),2,FALSE),""))</f>
        <v/>
      </c>
      <c r="K46" s="295" t="str">
        <f>IFERROR(VLOOKUP(CONCATENATE("RR2-",$G46,"-",J$45),(BluePointFrom):(BluePointTo),2,FALSE),IFERROR(VLOOKUP(CONCATENATE("RR2-",$G46,"-",J$45),(YellowPointFrom):(YellowPointTo),2,FALSE),""))</f>
        <v/>
      </c>
      <c r="L46" s="295" t="str">
        <f>IFERROR(VLOOKUP(CONCATENATE("RR1-",$G46,"-",L$45),(BluePointFrom):(BluePointTo),2,FALSE),IFERROR(VLOOKUP(CONCATENATE("RR1-",$G46,"-",L$45),(YellowPointFrom):(YellowPointTo),2,FALSE),""))</f>
        <v/>
      </c>
      <c r="M46" s="295" t="str">
        <f>IFERROR(VLOOKUP(CONCATENATE("RR2-",$G46,"-",L$45),(BluePointFrom):(BluePointTo),2,FALSE),IFERROR(VLOOKUP(CONCATENATE("RR2-",$G46,"-",L$45),(YellowPointFrom):(YellowPointTo),2,FALSE),""))</f>
        <v/>
      </c>
      <c r="N46" s="295" t="str">
        <f>IFERROR(VLOOKUP(CONCATENATE("RR1-",$G46,"-",N$45),(BluePointFrom):(BluePointTo),2,FALSE),IFERROR(VLOOKUP(CONCATENATE("RR1-",$G46,"-",N$45),(YellowPointFrom):(YellowPointTo),2,FALSE),""))</f>
        <v/>
      </c>
      <c r="O46" s="295" t="str">
        <f>IFERROR(VLOOKUP(CONCATENATE("RR2-",$G46,"-",N$45),(BluePointFrom):(BluePointTo),2,FALSE),IFERROR(VLOOKUP(CONCATENATE("RR2-",$G46,"-",N$45),(YellowPointFrom):(YellowPointTo),2,FALSE),""))</f>
        <v/>
      </c>
      <c r="P46" s="295" t="str">
        <f>IFERROR(VLOOKUP(CONCATENATE("RR1-",$G46,"-",P$45),(BluePointFrom):(BluePointTo),2,FALSE),IFERROR(VLOOKUP(CONCATENATE("RR1-",$G46,"-",P$45),(YellowPointFrom):(YellowPointTo),2,FALSE),""))</f>
        <v/>
      </c>
      <c r="Q46" s="295" t="str">
        <f>IFERROR(VLOOKUP(CONCATENATE("RR2-",$G46,"-",P$45),(BluePointFrom):(BluePointTo),2,FALSE),IFERROR(VLOOKUP(CONCATENATE("RR2-",$G46,"-",P$45),(YellowPointFrom):(YellowPointTo),2,FALSE),""))</f>
        <v/>
      </c>
      <c r="R46" s="295" t="str">
        <f>IFERROR(VLOOKUP(CONCATENATE("RR1-",$G46,"-",R$45),(BluePointFrom):(BluePointTo),2,FALSE),IFERROR(VLOOKUP(CONCATENATE("RR1-",$G46,"-",R$45),(YellowPointFrom):(YellowPointTo),2,FALSE),""))</f>
        <v/>
      </c>
      <c r="S46" s="296" t="str">
        <f>IFERROR(VLOOKUP(CONCATENATE("RR2-",$G46,"-",R$45),(BluePointFrom):(BluePointTo),2,FALSE),IFERROR(VLOOKUP(CONCATENATE("RR2-",$G46,"-",R$45),(YellowPointFrom):(YellowPointTo),2,FALSE),""))</f>
        <v/>
      </c>
      <c r="T46" s="626" t="str">
        <f>IFERROR(SUM(H46:S46)/COUNT(H46:S46),"")</f>
        <v/>
      </c>
      <c r="U46" s="626" t="str">
        <f>IF(SUM(AF46:AQ46)=0,"",SUM(AF46:AQ46))</f>
        <v/>
      </c>
      <c r="V46" s="628">
        <f>(IF(T$44=$A$102,T46*(COLUMNS($G$45:$T$45)/2-2),SUM(H47:S47)))+(IF(ISNUMBER(U46),U46,0))</f>
        <v>0</v>
      </c>
      <c r="W46" s="630"/>
      <c r="Y46" s="624" t="str">
        <f>CONCATENATE(W46,$A$45)</f>
        <v/>
      </c>
      <c r="AE46" s="676" t="str">
        <f>G46</f>
        <v>市川</v>
      </c>
      <c r="AF46" s="300" t="str">
        <f>IFERROR(VLOOKUP(CONCATENATE("RR1-",$AE46,"-",AF$45),(BluePointFrom):(BluePointTo),3,FALSE),IFERROR(VLOOKUP(CONCATENATE("RR1-",$AE46,"-",AF$45),(YellowPointFrom):(YellowPointTo),3,FALSE),""))</f>
        <v/>
      </c>
      <c r="AG46" s="301" t="str">
        <f>IFERROR(VLOOKUP(CONCATENATE("RR2-",$AE46,"-",AF$45),(BluePointFrom):(BluePointTo),3,FALSE),IFERROR(VLOOKUP(CONCATENATE("RR2-",$AE46,"-",AF$45),(YellowPointFrom):(YellowPointTo),3,FALSE),""))</f>
        <v/>
      </c>
      <c r="AH46" s="301" t="str">
        <f>IFERROR(VLOOKUP(CONCATENATE("RR1-",$AE46,"-",AH$45),(BluePointFrom):(BluePointTo),3,FALSE),IFERROR(VLOOKUP(CONCATENATE("RR1-",$AE46,"-",AH$45),(YellowPointFrom):(YellowPointTo),3,FALSE),""))</f>
        <v/>
      </c>
      <c r="AI46" s="301" t="str">
        <f>IFERROR(VLOOKUP(CONCATENATE("RR2-",$AE46,"-",AH$45),(BluePointFrom):(BluePointTo),3,FALSE),IFERROR(VLOOKUP(CONCATENATE("RR2-",$AE46,"-",AH$45),(YellowPointFrom):(YellowPointTo),3,FALSE),""))</f>
        <v/>
      </c>
      <c r="AJ46" s="301" t="str">
        <f>IFERROR(VLOOKUP(CONCATENATE("RR1-",$AE46,"-",AJ$45),(BluePointFrom):(BluePointTo),3,FALSE),IFERROR(VLOOKUP(CONCATENATE("RR1-",$AE46,"-",AJ$45),(YellowPointFrom):(YellowPointTo),3,FALSE),""))</f>
        <v/>
      </c>
      <c r="AK46" s="301" t="str">
        <f>IFERROR(VLOOKUP(CONCATENATE("RR2-",$AE46,"-",AJ$45),(BluePointFrom):(BluePointTo),3,FALSE),IFERROR(VLOOKUP(CONCATENATE("RR2-",$AE46,"-",AJ$45),(YellowPointFrom):(YellowPointTo),3,FALSE),""))</f>
        <v/>
      </c>
      <c r="AL46" s="301" t="str">
        <f>IFERROR(VLOOKUP(CONCATENATE("RR1-",$AE46,"-",AL$45),(BluePointFrom):(BluePointTo),3,FALSE),IFERROR(VLOOKUP(CONCATENATE("RR1-",$AE46,"-",AL$45),(YellowPointFrom):(YellowPointTo),3,FALSE),""))</f>
        <v/>
      </c>
      <c r="AM46" s="301" t="str">
        <f>IFERROR(VLOOKUP(CONCATENATE("RR2-",$AE46,"-",AL$45),(BluePointFrom):(BluePointTo),3,FALSE),IFERROR(VLOOKUP(CONCATENATE("RR2-",$AE46,"-",AL$45),(YellowPointFrom):(YellowPointTo),3,FALSE),""))</f>
        <v/>
      </c>
      <c r="AN46" s="301" t="str">
        <f>IFERROR(VLOOKUP(CONCATENATE("RR1-",$AE46,"-",AN$45),(BluePointFrom):(BluePointTo),3,FALSE),IFERROR(VLOOKUP(CONCATENATE("RR1-",$AE46,"-",AN$45),(YellowPointFrom):(YellowPointTo),3,FALSE),""))</f>
        <v/>
      </c>
      <c r="AO46" s="301" t="str">
        <f>IFERROR(VLOOKUP(CONCATENATE("RR2-",$AE46,"-",AN$45),(BluePointFrom):(BluePointTo),3,FALSE),IFERROR(VLOOKUP(CONCATENATE("RR2-",$AE46,"-",AN$45),(YellowPointFrom):(YellowPointTo),3,FALSE),""))</f>
        <v/>
      </c>
      <c r="AP46" s="301" t="str">
        <f>IFERROR(VLOOKUP(CONCATENATE("RR1-",$AE46,"-",AP$45),(BluePointFrom):(BluePointTo),3,FALSE),IFERROR(VLOOKUP(CONCATENATE("RR1-",$AE46,"-",AP$45),(YellowPointFrom):(YellowPointTo),3,FALSE),""))</f>
        <v/>
      </c>
      <c r="AQ46" s="339" t="str">
        <f>IFERROR(VLOOKUP(CONCATENATE("RR2-",$AE46,"-",AP$45),(BluePointFrom):(BluePointTo),3,FALSE),IFERROR(VLOOKUP(CONCATENATE("RR2-",$AE46,"-",AP$45),(YellowPointFrom):(YellowPointTo),3,FALSE),""))</f>
        <v/>
      </c>
    </row>
    <row r="47" spans="1:43" ht="26.25" hidden="1" customHeight="1">
      <c r="A47" s="285"/>
      <c r="B47" s="678"/>
      <c r="C47" s="678"/>
      <c r="D47" s="678"/>
      <c r="E47" s="387"/>
      <c r="F47" s="680"/>
      <c r="G47" s="625"/>
      <c r="H47" s="659" t="str">
        <f>IF($T$44=$A$103,IFERROR(SUM(H46,I46)/(ISNUMBER(H46)+ISNUMBER(I46)),""),IFERROR(SUM(H46,I46)/ISNUMBER(H46),""))</f>
        <v/>
      </c>
      <c r="I47" s="660"/>
      <c r="J47" s="604" t="str">
        <f>IF($T$44=$A$103,IFERROR(SUM(J46,K46)/(ISNUMBER(J46)+ISNUMBER(K46)),""),IFERROR(SUM(J46,K46)/ISNUMBER(J46),""))</f>
        <v/>
      </c>
      <c r="K47" s="604"/>
      <c r="L47" s="604" t="str">
        <f>IF($T$44=$A$103,IFERROR(SUM(L46,M46)/(ISNUMBER(L46)+ISNUMBER(M46)),""),IFERROR(SUM(L46,M46)/ISNUMBER(L46),""))</f>
        <v/>
      </c>
      <c r="M47" s="604"/>
      <c r="N47" s="604" t="str">
        <f>IF($T$44=$A$103,IFERROR(SUM(N46,O46)/(ISNUMBER(N46)+ISNUMBER(O46)),""),IFERROR(SUM(N46,O46)/ISNUMBER(N46),""))</f>
        <v/>
      </c>
      <c r="O47" s="604"/>
      <c r="P47" s="604" t="str">
        <f>IF($T$44=$A$103,IFERROR(SUM(P46,Q46)/(ISNUMBER(P46)+ISNUMBER(Q46)),""),IFERROR(SUM(P46,Q46)/ISNUMBER(P46),""))</f>
        <v/>
      </c>
      <c r="Q47" s="604"/>
      <c r="R47" s="604" t="str">
        <f>IF($T$44=$A$103,IFERROR(SUM(R46,S46)/(ISNUMBER(R46)+ISNUMBER(S46)),""),IFERROR(SUM(R46,S46)/ISNUMBER(R46),""))</f>
        <v/>
      </c>
      <c r="S47" s="605"/>
      <c r="T47" s="627" t="str">
        <f t="shared" ref="T47:T57" si="16">IFERROR(SUM(N47:S47)/COUNT(N47:S47),"")</f>
        <v/>
      </c>
      <c r="U47" s="627"/>
      <c r="V47" s="629">
        <f>(IF(V$30=$A$102,T47*(COLUMNS($G$31:$P$31)-3),SUM(N47:S47)))+(IF(ISNUMBER(U47),U47,0))</f>
        <v>0</v>
      </c>
      <c r="W47" s="631"/>
      <c r="Y47" s="625" t="e">
        <f>CONCATENATE(X47,#REF!)</f>
        <v>#REF!</v>
      </c>
      <c r="AE47" s="662"/>
      <c r="AF47" s="670"/>
      <c r="AG47" s="671"/>
      <c r="AH47" s="671"/>
      <c r="AI47" s="671"/>
      <c r="AJ47" s="671"/>
      <c r="AK47" s="671"/>
      <c r="AL47" s="671"/>
      <c r="AM47" s="671"/>
      <c r="AN47" s="671"/>
      <c r="AO47" s="671"/>
      <c r="AP47" s="671"/>
      <c r="AQ47" s="672"/>
    </row>
    <row r="48" spans="1:43" ht="18" hidden="1" customHeight="1">
      <c r="A48" s="85" t="str">
        <f t="shared" ref="A48" si="17">Y48</f>
        <v/>
      </c>
      <c r="B48" s="678">
        <v>2</v>
      </c>
      <c r="C48" s="678" t="str">
        <f>IFERROR(VLOOKUP($B48,(ListFrom):(ListTo),COLUMNS((ListFrom):C48),FALSE),"")</f>
        <v>紀州ヨット少年団（友）</v>
      </c>
      <c r="D48" s="678" t="str">
        <f>IFERROR(VLOOKUP($B48,(ListFrom):(ListTo),COLUMNS((ListFrom):D48),FALSE),"")</f>
        <v>荒川友紀彦</v>
      </c>
      <c r="E48" s="387"/>
      <c r="F48" s="680" t="str">
        <f>IFERROR(VLOOKUP($B48,(ListFrom):(ListTo),COLUMNS((ListFrom):F48),FALSE),"")</f>
        <v>JPNYA4</v>
      </c>
      <c r="G48" s="625" t="str">
        <f>IFERROR(VLOOKUP($B48,(ListFrom):(ListTo),COLUMNS((ListFrom):G48),FALSE),"")</f>
        <v>荒川</v>
      </c>
      <c r="H48" s="288" t="str">
        <f>IFERROR(VLOOKUP(CONCATENATE("RR1-",$G48,"-",H$45),(BluePointFrom):(BluePointTo),2,FALSE),IFERROR(VLOOKUP(CONCATENATE("RR1-",$G48,"-",H$45),(YellowPointFrom):(YellowPointTo),2,FALSE),""))</f>
        <v/>
      </c>
      <c r="I48" s="289" t="str">
        <f>IFERROR(VLOOKUP(CONCATENATE("RR2-",$G48,"-",H$45),(BluePointFrom):(BluePointTo),2,FALSE),IFERROR(VLOOKUP(CONCATENATE("RR2-",$G48,"-",H$45),(YellowPointFrom):(YellowPointTo),2,FALSE),""))</f>
        <v/>
      </c>
      <c r="J48" s="290" t="str">
        <f>IFERROR(VLOOKUP(CONCATENATE("RR1-",$G48,"-",J$45),(BluePointFrom):(BluePointTo),2,FALSE),IFERROR(VLOOKUP(CONCATENATE("RR1-",$G48,"-",J$45),(YellowPointFrom):(YellowPointTo),2,FALSE),""))</f>
        <v/>
      </c>
      <c r="K48" s="290" t="str">
        <f>IFERROR(VLOOKUP(CONCATENATE("RR2-",$G48,"-",J$45),(BluePointFrom):(BluePointTo),2,FALSE),IFERROR(VLOOKUP(CONCATENATE("RR2-",$G48,"-",J$45),(YellowPointFrom):(YellowPointTo),2,FALSE),""))</f>
        <v/>
      </c>
      <c r="L48" s="289" t="str">
        <f>IFERROR(VLOOKUP(CONCATENATE("RR1-",$G48,"-",L$45),(BluePointFrom):(BluePointTo),2,FALSE),IFERROR(VLOOKUP(CONCATENATE("RR1-",$G48,"-",L$45),(YellowPointFrom):(YellowPointTo),2,FALSE),""))</f>
        <v/>
      </c>
      <c r="M48" s="289" t="str">
        <f>IFERROR(VLOOKUP(CONCATENATE("RR2-",$G48,"-",L$45),(BluePointFrom):(BluePointTo),2,FALSE),IFERROR(VLOOKUP(CONCATENATE("RR2-",$G48,"-",L$45),(YellowPointFrom):(YellowPointTo),2,FALSE),""))</f>
        <v/>
      </c>
      <c r="N48" s="289" t="str">
        <f>IFERROR(VLOOKUP(CONCATENATE("RR1-",$G48,"-",N$45),(BluePointFrom):(BluePointTo),2,FALSE),IFERROR(VLOOKUP(CONCATENATE("RR1-",$G48,"-",N$45),(YellowPointFrom):(YellowPointTo),2,FALSE),""))</f>
        <v/>
      </c>
      <c r="O48" s="289" t="str">
        <f>IFERROR(VLOOKUP(CONCATENATE("RR2-",$G48,"-",N$45),(BluePointFrom):(BluePointTo),2,FALSE),IFERROR(VLOOKUP(CONCATENATE("RR2-",$G48,"-",N$45),(YellowPointFrom):(YellowPointTo),2,FALSE),""))</f>
        <v/>
      </c>
      <c r="P48" s="289" t="str">
        <f>IFERROR(VLOOKUP(CONCATENATE("RR1-",$G48,"-",P$45),(BluePointFrom):(BluePointTo),2,FALSE),IFERROR(VLOOKUP(CONCATENATE("RR1-",$G48,"-",P$45),(YellowPointFrom):(YellowPointTo),2,FALSE),""))</f>
        <v/>
      </c>
      <c r="Q48" s="289" t="str">
        <f>IFERROR(VLOOKUP(CONCATENATE("RR2-",$G48,"-",P$45),(BluePointFrom):(BluePointTo),2,FALSE),IFERROR(VLOOKUP(CONCATENATE("RR2-",$G48,"-",P$45),(YellowPointFrom):(YellowPointTo),2,FALSE),""))</f>
        <v/>
      </c>
      <c r="R48" s="289" t="str">
        <f>IFERROR(VLOOKUP(CONCATENATE("RR1-",$G48,"-",R$45),(BluePointFrom):(BluePointTo),2,FALSE),IFERROR(VLOOKUP(CONCATENATE("RR1-",$G48,"-",R$45),(YellowPointFrom):(YellowPointTo),2,FALSE),""))</f>
        <v/>
      </c>
      <c r="S48" s="292" t="str">
        <f>IFERROR(VLOOKUP(CONCATENATE("RR2-",$G48,"-",R$45),(BluePointFrom):(BluePointTo),2,FALSE),IFERROR(VLOOKUP(CONCATENATE("RR2-",$G48,"-",R$45),(YellowPointFrom):(YellowPointTo),2,FALSE),""))</f>
        <v/>
      </c>
      <c r="T48" s="627" t="str">
        <f t="shared" ref="T48" si="18">IFERROR(SUM(H48:S48)/COUNT(H48:S48),"")</f>
        <v/>
      </c>
      <c r="U48" s="627" t="str">
        <f t="shared" ref="U48" si="19">IF(SUM(AF48:AQ48)=0,"",SUM(AF48:AQ48))</f>
        <v/>
      </c>
      <c r="V48" s="632">
        <f t="shared" ref="V48" si="20">(IF(T$44=$A$102,T48*(COLUMNS($G$45:$T$45)/2-2),SUM(H49:S49)))+(IF(ISNUMBER(U48),U48,0))</f>
        <v>0</v>
      </c>
      <c r="W48" s="631"/>
      <c r="Y48" s="625" t="str">
        <f t="shared" ref="Y48" si="21">CONCATENATE(W48,$A$45)</f>
        <v/>
      </c>
      <c r="AE48" s="662" t="str">
        <f>G48</f>
        <v>荒川</v>
      </c>
      <c r="AF48" s="302" t="str">
        <f>IFERROR(VLOOKUP(CONCATENATE("RR1-",$AE48,"-",AF$45),(BluePointFrom):(BluePointTo),3,FALSE),IFERROR(VLOOKUP(CONCATENATE("RR1-",$AE48,"-",AF$45),(YellowPointFrom):(YellowPointTo),3,FALSE),""))</f>
        <v/>
      </c>
      <c r="AG48" s="303" t="str">
        <f>IFERROR(VLOOKUP(CONCATENATE("RR2-",$AE48,"-",AF$45),(BluePointFrom):(BluePointTo),3,FALSE),IFERROR(VLOOKUP(CONCATENATE("RR2-",$AE48,"-",AF$45),(YellowPointFrom):(YellowPointTo),3,FALSE),""))</f>
        <v/>
      </c>
      <c r="AH48" s="303" t="str">
        <f>IFERROR(VLOOKUP(CONCATENATE("RR1-",$AE48,"-",AH$45),(BluePointFrom):(BluePointTo),3,FALSE),IFERROR(VLOOKUP(CONCATENATE("RR1-",$AE48,"-",AH$45),(YellowPointFrom):(YellowPointTo),3,FALSE),""))</f>
        <v/>
      </c>
      <c r="AI48" s="303" t="str">
        <f>IFERROR(VLOOKUP(CONCATENATE("RR2-",$AE48,"-",AH$45),(BluePointFrom):(BluePointTo),3,FALSE),IFERROR(VLOOKUP(CONCATENATE("RR2-",$AE48,"-",AH$45),(YellowPointFrom):(YellowPointTo),3,FALSE),""))</f>
        <v/>
      </c>
      <c r="AJ48" s="303" t="str">
        <f>IFERROR(VLOOKUP(CONCATENATE("RR1-",$AE48,"-",AJ$45),(BluePointFrom):(BluePointTo),3,FALSE),IFERROR(VLOOKUP(CONCATENATE("RR1-",$AE48,"-",AJ$45),(YellowPointFrom):(YellowPointTo),3,FALSE),""))</f>
        <v/>
      </c>
      <c r="AK48" s="303" t="str">
        <f>IFERROR(VLOOKUP(CONCATENATE("RR2-",$AE48,"-",AJ$45),(BluePointFrom):(BluePointTo),3,FALSE),IFERROR(VLOOKUP(CONCATENATE("RR2-",$AE48,"-",AJ$45),(YellowPointFrom):(YellowPointTo),3,FALSE),""))</f>
        <v/>
      </c>
      <c r="AL48" s="303" t="str">
        <f>IFERROR(VLOOKUP(CONCATENATE("RR1-",$AE48,"-",AL$45),(BluePointFrom):(BluePointTo),3,FALSE),IFERROR(VLOOKUP(CONCATENATE("RR1-",$AE48,"-",AL$45),(YellowPointFrom):(YellowPointTo),3,FALSE),""))</f>
        <v/>
      </c>
      <c r="AM48" s="303" t="str">
        <f>IFERROR(VLOOKUP(CONCATENATE("RR2-",$AE48,"-",AL$45),(BluePointFrom):(BluePointTo),3,FALSE),IFERROR(VLOOKUP(CONCATENATE("RR2-",$AE48,"-",AL$45),(YellowPointFrom):(YellowPointTo),3,FALSE),""))</f>
        <v/>
      </c>
      <c r="AN48" s="303" t="str">
        <f>IFERROR(VLOOKUP(CONCATENATE("RR1-",$AE48,"-",AN$45),(BluePointFrom):(BluePointTo),3,FALSE),IFERROR(VLOOKUP(CONCATENATE("RR1-",$AE48,"-",AN$45),(YellowPointFrom):(YellowPointTo),3,FALSE),""))</f>
        <v/>
      </c>
      <c r="AO48" s="303" t="str">
        <f>IFERROR(VLOOKUP(CONCATENATE("RR2-",$AE48,"-",AN$45),(BluePointFrom):(BluePointTo),3,FALSE),IFERROR(VLOOKUP(CONCATENATE("RR2-",$AE48,"-",AN$45),(YellowPointFrom):(YellowPointTo),3,FALSE),""))</f>
        <v/>
      </c>
      <c r="AP48" s="303" t="str">
        <f>IFERROR(VLOOKUP(CONCATENATE("RR1-",$AE48,"-",AP$45),(BluePointFrom):(BluePointTo),3,FALSE),IFERROR(VLOOKUP(CONCATENATE("RR1-",$AE48,"-",AP$45),(YellowPointFrom):(YellowPointTo),3,FALSE),""))</f>
        <v/>
      </c>
      <c r="AQ48" s="340" t="str">
        <f>IFERROR(VLOOKUP(CONCATENATE("RR2-",$AE48,"-",AP$45),(BluePointFrom):(BluePointTo),3,FALSE),IFERROR(VLOOKUP(CONCATENATE("RR2-",$AE48,"-",AP$45),(YellowPointFrom):(YellowPointTo),3,FALSE),""))</f>
        <v/>
      </c>
    </row>
    <row r="49" spans="1:43" ht="26.25" hidden="1" customHeight="1">
      <c r="A49" s="85"/>
      <c r="B49" s="678"/>
      <c r="C49" s="678"/>
      <c r="D49" s="678"/>
      <c r="E49" s="387"/>
      <c r="F49" s="680"/>
      <c r="G49" s="625"/>
      <c r="H49" s="648" t="str">
        <f>IF($T$44=$A$103,IFERROR(SUM(H48,I48)/(ISNUMBER(H48)+ISNUMBER(I48)),""),IFERROR(SUM(H48,I48)/ISNUMBER(H48),""))</f>
        <v/>
      </c>
      <c r="I49" s="604"/>
      <c r="J49" s="660" t="str">
        <f>IF($T$44=$A$103,IFERROR(SUM(J48,K48)/(ISNUMBER(J48)+ISNUMBER(K48)),""),IFERROR(SUM(J48,K48)/ISNUMBER(J48),""))</f>
        <v/>
      </c>
      <c r="K49" s="660"/>
      <c r="L49" s="604" t="str">
        <f>IF($T$44=$A$103,IFERROR(SUM(L48,M48)/(ISNUMBER(L48)+ISNUMBER(M48)),""),IFERROR(SUM(L48,M48)/ISNUMBER(L48),""))</f>
        <v/>
      </c>
      <c r="M49" s="604"/>
      <c r="N49" s="604" t="str">
        <f>IF($T$44=$A$103,IFERROR(SUM(N48,O48)/(ISNUMBER(N48)+ISNUMBER(O48)),""),IFERROR(SUM(N48,O48)/ISNUMBER(N48),""))</f>
        <v/>
      </c>
      <c r="O49" s="604"/>
      <c r="P49" s="604" t="str">
        <f>IF($T$44=$A$103,IFERROR(SUM(P48,Q48)/(ISNUMBER(P48)+ISNUMBER(Q48)),""),IFERROR(SUM(P48,Q48)/ISNUMBER(P48),""))</f>
        <v/>
      </c>
      <c r="Q49" s="604"/>
      <c r="R49" s="604" t="str">
        <f>IF($T$44=$A$103,IFERROR(SUM(R48,S48)/(ISNUMBER(R48)+ISNUMBER(S48)),""),IFERROR(SUM(R48,S48)/ISNUMBER(R48),""))</f>
        <v/>
      </c>
      <c r="S49" s="605"/>
      <c r="T49" s="627" t="str">
        <f t="shared" si="16"/>
        <v/>
      </c>
      <c r="U49" s="627"/>
      <c r="V49" s="633">
        <f>(IF(V$30=$A$102,T49*(COLUMNS($G$31:$P$31)-3),SUM(N49:S49)))+(IF(ISNUMBER(U49),U49,0))</f>
        <v>0</v>
      </c>
      <c r="W49" s="631"/>
      <c r="Y49" s="625" t="e">
        <f>CONCATENATE(X49,#REF!)</f>
        <v>#REF!</v>
      </c>
      <c r="AE49" s="662"/>
      <c r="AF49" s="670"/>
      <c r="AG49" s="671"/>
      <c r="AH49" s="671"/>
      <c r="AI49" s="671"/>
      <c r="AJ49" s="671"/>
      <c r="AK49" s="671"/>
      <c r="AL49" s="671"/>
      <c r="AM49" s="671"/>
      <c r="AN49" s="671"/>
      <c r="AO49" s="671"/>
      <c r="AP49" s="671"/>
      <c r="AQ49" s="672"/>
    </row>
    <row r="50" spans="1:43" ht="18" hidden="1" customHeight="1">
      <c r="A50" s="85" t="str">
        <f t="shared" ref="A50" si="22">Y50</f>
        <v/>
      </c>
      <c r="B50" s="678">
        <v>3</v>
      </c>
      <c r="C50" s="678" t="str">
        <f>IFERROR(VLOOKUP($B50,(ListFrom):(ListTo),COLUMNS((ListFrom):C50),FALSE),"")</f>
        <v>志摩XO</v>
      </c>
      <c r="D50" s="678" t="str">
        <f>IFERROR(VLOOKUP($B50,(ListFrom):(ListTo),COLUMNS((ListFrom):D50),FALSE),"")</f>
        <v>加藤琢也</v>
      </c>
      <c r="E50" s="387"/>
      <c r="F50" s="680" t="str">
        <f>IFERROR(VLOOKUP($B50,(ListFrom):(ListTo),COLUMNS((ListFrom):F50),FALSE),"")</f>
        <v>JPNTK19</v>
      </c>
      <c r="G50" s="625" t="str">
        <f>IFERROR(VLOOKUP($B50,(ListFrom):(ListTo),COLUMNS((ListFrom):G50),FALSE),"")</f>
        <v>加藤</v>
      </c>
      <c r="H50" s="288" t="str">
        <f>IFERROR(VLOOKUP(CONCATENATE("RR1-",$G50,"-",H$45),(BluePointFrom):(BluePointTo),2,FALSE),IFERROR(VLOOKUP(CONCATENATE("RR1-",$G50,"-",H$45),(YellowPointFrom):(YellowPointTo),2,FALSE),""))</f>
        <v/>
      </c>
      <c r="I50" s="289" t="str">
        <f>IFERROR(VLOOKUP(CONCATENATE("RR2-",$G50,"-",H$45),(BluePointFrom):(BluePointTo),2,FALSE),IFERROR(VLOOKUP(CONCATENATE("RR2-",$G50,"-",H$45),(YellowPointFrom):(YellowPointTo),2,FALSE),""))</f>
        <v/>
      </c>
      <c r="J50" s="289" t="str">
        <f>IFERROR(VLOOKUP(CONCATENATE("RR1-",$G50,"-",J$45),(BluePointFrom):(BluePointTo),2,FALSE),IFERROR(VLOOKUP(CONCATENATE("RR1-",$G50,"-",J$45),(YellowPointFrom):(YellowPointTo),2,FALSE),""))</f>
        <v/>
      </c>
      <c r="K50" s="289" t="str">
        <f>IFERROR(VLOOKUP(CONCATENATE("RR2-",$G50,"-",J$45),(BluePointFrom):(BluePointTo),2,FALSE),IFERROR(VLOOKUP(CONCATENATE("RR2-",$G50,"-",J$45),(YellowPointFrom):(YellowPointTo),2,FALSE),""))</f>
        <v/>
      </c>
      <c r="L50" s="290" t="str">
        <f>IFERROR(VLOOKUP(CONCATENATE("RR1-",$G50,"-",L$45),(BluePointFrom):(BluePointTo),2,FALSE),IFERROR(VLOOKUP(CONCATENATE("RR1-",$G50,"-",L$45),(YellowPointFrom):(YellowPointTo),2,FALSE),""))</f>
        <v/>
      </c>
      <c r="M50" s="290" t="str">
        <f>IFERROR(VLOOKUP(CONCATENATE("RR2-",$G50,"-",L$45),(BluePointFrom):(BluePointTo),2,FALSE),IFERROR(VLOOKUP(CONCATENATE("RR2-",$G50,"-",L$45),(YellowPointFrom):(YellowPointTo),2,FALSE),""))</f>
        <v/>
      </c>
      <c r="N50" s="289" t="str">
        <f>IFERROR(VLOOKUP(CONCATENATE("RR1-",$G50,"-",N$45),(BluePointFrom):(BluePointTo),2,FALSE),IFERROR(VLOOKUP(CONCATENATE("RR1-",$G50,"-",N$45),(YellowPointFrom):(YellowPointTo),2,FALSE),""))</f>
        <v/>
      </c>
      <c r="O50" s="289" t="str">
        <f>IFERROR(VLOOKUP(CONCATENATE("RR2-",$G50,"-",N$45),(BluePointFrom):(BluePointTo),2,FALSE),IFERROR(VLOOKUP(CONCATENATE("RR2-",$G50,"-",N$45),(YellowPointFrom):(YellowPointTo),2,FALSE),""))</f>
        <v/>
      </c>
      <c r="P50" s="289" t="str">
        <f>IFERROR(VLOOKUP(CONCATENATE("RR1-",$G50,"-",P$45),(BluePointFrom):(BluePointTo),2,FALSE),IFERROR(VLOOKUP(CONCATENATE("RR1-",$G50,"-",P$45),(YellowPointFrom):(YellowPointTo),2,FALSE),""))</f>
        <v/>
      </c>
      <c r="Q50" s="289" t="str">
        <f>IFERROR(VLOOKUP(CONCATENATE("RR2-",$G50,"-",P$45),(BluePointFrom):(BluePointTo),2,FALSE),IFERROR(VLOOKUP(CONCATENATE("RR2-",$G50,"-",P$45),(YellowPointFrom):(YellowPointTo),2,FALSE),""))</f>
        <v/>
      </c>
      <c r="R50" s="289" t="str">
        <f>IFERROR(VLOOKUP(CONCATENATE("RR1-",$G50,"-",R$45),(BluePointFrom):(BluePointTo),2,FALSE),IFERROR(VLOOKUP(CONCATENATE("RR1-",$G50,"-",R$45),(YellowPointFrom):(YellowPointTo),2,FALSE),""))</f>
        <v/>
      </c>
      <c r="S50" s="292" t="str">
        <f>IFERROR(VLOOKUP(CONCATENATE("RR2-",$G50,"-",R$45),(BluePointFrom):(BluePointTo),2,FALSE),IFERROR(VLOOKUP(CONCATENATE("RR2-",$G50,"-",R$45),(YellowPointFrom):(YellowPointTo),2,FALSE),""))</f>
        <v/>
      </c>
      <c r="T50" s="627" t="str">
        <f t="shared" ref="T50" si="23">IFERROR(SUM(H50:S50)/COUNT(H50:S50),"")</f>
        <v/>
      </c>
      <c r="U50" s="627" t="str">
        <f t="shared" ref="U50" si="24">IF(SUM(AF50:AQ50)=0,"",SUM(AF50:AQ50))</f>
        <v/>
      </c>
      <c r="V50" s="632">
        <f t="shared" ref="V50" si="25">(IF(T$44=$A$102,T50*(COLUMNS($G$45:$T$45)/2-2),SUM(H51:S51)))+(IF(ISNUMBER(U50),U50,0))</f>
        <v>0</v>
      </c>
      <c r="W50" s="631"/>
      <c r="Y50" s="625" t="str">
        <f t="shared" ref="Y50" si="26">CONCATENATE(W50,$A$45)</f>
        <v/>
      </c>
      <c r="AE50" s="662" t="str">
        <f>G50</f>
        <v>加藤</v>
      </c>
      <c r="AF50" s="302" t="str">
        <f>IFERROR(VLOOKUP(CONCATENATE("RR1-",$AE50,"-",AF$45),(BluePointFrom):(BluePointTo),3,FALSE),IFERROR(VLOOKUP(CONCATENATE("RR1-",$AE50,"-",AF$45),(YellowPointFrom):(YellowPointTo),3,FALSE),""))</f>
        <v/>
      </c>
      <c r="AG50" s="303" t="str">
        <f>IFERROR(VLOOKUP(CONCATENATE("RR2-",$AE50,"-",AF$45),(BluePointFrom):(BluePointTo),3,FALSE),IFERROR(VLOOKUP(CONCATENATE("RR2-",$AE50,"-",AF$45),(YellowPointFrom):(YellowPointTo),3,FALSE),""))</f>
        <v/>
      </c>
      <c r="AH50" s="303" t="str">
        <f>IFERROR(VLOOKUP(CONCATENATE("RR1-",$AE50,"-",AH$45),(BluePointFrom):(BluePointTo),3,FALSE),IFERROR(VLOOKUP(CONCATENATE("RR1-",$AE50,"-",AH$45),(YellowPointFrom):(YellowPointTo),3,FALSE),""))</f>
        <v/>
      </c>
      <c r="AI50" s="303" t="str">
        <f>IFERROR(VLOOKUP(CONCATENATE("RR2-",$AE50,"-",AH$45),(BluePointFrom):(BluePointTo),3,FALSE),IFERROR(VLOOKUP(CONCATENATE("RR2-",$AE50,"-",AH$45),(YellowPointFrom):(YellowPointTo),3,FALSE),""))</f>
        <v/>
      </c>
      <c r="AJ50" s="303" t="str">
        <f>IFERROR(VLOOKUP(CONCATENATE("RR1-",$AE50,"-",AJ$45),(BluePointFrom):(BluePointTo),3,FALSE),IFERROR(VLOOKUP(CONCATENATE("RR1-",$AE50,"-",AJ$45),(YellowPointFrom):(YellowPointTo),3,FALSE),""))</f>
        <v/>
      </c>
      <c r="AK50" s="303" t="str">
        <f>IFERROR(VLOOKUP(CONCATENATE("RR2-",$AE50,"-",AJ$45),(BluePointFrom):(BluePointTo),3,FALSE),IFERROR(VLOOKUP(CONCATENATE("RR2-",$AE50,"-",AJ$45),(YellowPointFrom):(YellowPointTo),3,FALSE),""))</f>
        <v/>
      </c>
      <c r="AL50" s="303" t="str">
        <f>IFERROR(VLOOKUP(CONCATENATE("RR1-",$AE50,"-",AL$45),(BluePointFrom):(BluePointTo),3,FALSE),IFERROR(VLOOKUP(CONCATENATE("RR1-",$AE50,"-",AL$45),(YellowPointFrom):(YellowPointTo),3,FALSE),""))</f>
        <v/>
      </c>
      <c r="AM50" s="303" t="str">
        <f>IFERROR(VLOOKUP(CONCATENATE("RR2-",$AE50,"-",AL$45),(BluePointFrom):(BluePointTo),3,FALSE),IFERROR(VLOOKUP(CONCATENATE("RR2-",$AE50,"-",AL$45),(YellowPointFrom):(YellowPointTo),3,FALSE),""))</f>
        <v/>
      </c>
      <c r="AN50" s="303" t="str">
        <f>IFERROR(VLOOKUP(CONCATENATE("RR1-",$AE50,"-",AN$45),(BluePointFrom):(BluePointTo),3,FALSE),IFERROR(VLOOKUP(CONCATENATE("RR1-",$AE50,"-",AN$45),(YellowPointFrom):(YellowPointTo),3,FALSE),""))</f>
        <v/>
      </c>
      <c r="AO50" s="303" t="str">
        <f>IFERROR(VLOOKUP(CONCATENATE("RR2-",$AE50,"-",AN$45),(BluePointFrom):(BluePointTo),3,FALSE),IFERROR(VLOOKUP(CONCATENATE("RR2-",$AE50,"-",AN$45),(YellowPointFrom):(YellowPointTo),3,FALSE),""))</f>
        <v/>
      </c>
      <c r="AP50" s="303" t="str">
        <f>IFERROR(VLOOKUP(CONCATENATE("RR1-",$AE50,"-",AP$45),(BluePointFrom):(BluePointTo),3,FALSE),IFERROR(VLOOKUP(CONCATENATE("RR1-",$AE50,"-",AP$45),(YellowPointFrom):(YellowPointTo),3,FALSE),""))</f>
        <v/>
      </c>
      <c r="AQ50" s="340" t="str">
        <f>IFERROR(VLOOKUP(CONCATENATE("RR2-",$AE50,"-",AP$45),(BluePointFrom):(BluePointTo),3,FALSE),IFERROR(VLOOKUP(CONCATENATE("RR2-",$AE50,"-",AP$45),(YellowPointFrom):(YellowPointTo),3,FALSE),""))</f>
        <v/>
      </c>
    </row>
    <row r="51" spans="1:43" ht="26.25" hidden="1" customHeight="1">
      <c r="A51" s="85"/>
      <c r="B51" s="678"/>
      <c r="C51" s="678"/>
      <c r="D51" s="678"/>
      <c r="E51" s="387"/>
      <c r="F51" s="680"/>
      <c r="G51" s="625"/>
      <c r="H51" s="648" t="str">
        <f>IF($T$44=$A$103,IFERROR(SUM(H50,I50)/(ISNUMBER(H50)+ISNUMBER(I50)),""),IFERROR(SUM(H50,I50)/ISNUMBER(H50),""))</f>
        <v/>
      </c>
      <c r="I51" s="604"/>
      <c r="J51" s="604" t="str">
        <f>IF($T$44=$A$103,IFERROR(SUM(J50,K50)/(ISNUMBER(J50)+ISNUMBER(K50)),""),IFERROR(SUM(J50,K50)/ISNUMBER(J50),""))</f>
        <v/>
      </c>
      <c r="K51" s="604"/>
      <c r="L51" s="660" t="str">
        <f>IF($T$44=$A$103,IFERROR(SUM(L50,M50)/(ISNUMBER(L50)+ISNUMBER(M50)),""),IFERROR(SUM(L50,M50)/ISNUMBER(L50),""))</f>
        <v/>
      </c>
      <c r="M51" s="660"/>
      <c r="N51" s="604" t="str">
        <f>IF($T$44=$A$103,IFERROR(SUM(N50,O50)/(ISNUMBER(N50)+ISNUMBER(O50)),""),IFERROR(SUM(N50,O50)/ISNUMBER(N50),""))</f>
        <v/>
      </c>
      <c r="O51" s="604"/>
      <c r="P51" s="604" t="str">
        <f>IF($T$44=$A$103,IFERROR(SUM(P50,Q50)/(ISNUMBER(P50)+ISNUMBER(Q50)),""),IFERROR(SUM(P50,Q50)/ISNUMBER(P50),""))</f>
        <v/>
      </c>
      <c r="Q51" s="604"/>
      <c r="R51" s="604" t="str">
        <f>IF($T$44=$A$103,IFERROR(SUM(R50,S50)/(ISNUMBER(R50)+ISNUMBER(S50)),""),IFERROR(SUM(R50,S50)/ISNUMBER(R50),""))</f>
        <v/>
      </c>
      <c r="S51" s="605"/>
      <c r="T51" s="627" t="str">
        <f t="shared" si="16"/>
        <v/>
      </c>
      <c r="U51" s="627"/>
      <c r="V51" s="633">
        <f>(IF(V$30=$A$102,T51*(COLUMNS($G$31:$P$31)-3),SUM(N51:S51)))+(IF(ISNUMBER(U51),U51,0))</f>
        <v>0</v>
      </c>
      <c r="W51" s="631"/>
      <c r="Y51" s="625" t="e">
        <f>CONCATENATE(X51,#REF!)</f>
        <v>#REF!</v>
      </c>
      <c r="AE51" s="662"/>
      <c r="AF51" s="670"/>
      <c r="AG51" s="671"/>
      <c r="AH51" s="671"/>
      <c r="AI51" s="671"/>
      <c r="AJ51" s="671"/>
      <c r="AK51" s="671"/>
      <c r="AL51" s="671"/>
      <c r="AM51" s="671"/>
      <c r="AN51" s="671"/>
      <c r="AO51" s="671"/>
      <c r="AP51" s="671"/>
      <c r="AQ51" s="672"/>
    </row>
    <row r="52" spans="1:43" ht="18" hidden="1" customHeight="1">
      <c r="A52" s="85" t="str">
        <f t="shared" ref="A52" si="27">Y52</f>
        <v/>
      </c>
      <c r="B52" s="678">
        <v>4</v>
      </c>
      <c r="C52" s="678" t="str">
        <f>IFERROR(VLOOKUP($B52,(ListFrom):(ListTo),COLUMNS((ListFrom):C52),FALSE),"")</f>
        <v>オムライス</v>
      </c>
      <c r="D52" s="678" t="str">
        <f>IFERROR(VLOOKUP($B52,(ListFrom):(ListTo),COLUMNS((ListFrom):D52),FALSE),"")</f>
        <v>吉富愛</v>
      </c>
      <c r="E52" s="387"/>
      <c r="F52" s="680" t="str">
        <f>IFERROR(VLOOKUP($B52,(ListFrom):(ListTo),COLUMNS((ListFrom):F52),FALSE),"")</f>
        <v>JPNAY13</v>
      </c>
      <c r="G52" s="625" t="str">
        <f>IFERROR(VLOOKUP($B52,(ListFrom):(ListTo),COLUMNS((ListFrom):G52),FALSE),"")</f>
        <v>吉富</v>
      </c>
      <c r="H52" s="288" t="str">
        <f>IFERROR(VLOOKUP(CONCATENATE("RR1-",$G52,"-",H$45),(BluePointFrom):(BluePointTo),2,FALSE),IFERROR(VLOOKUP(CONCATENATE("RR1-",$G52,"-",H$45),(YellowPointFrom):(YellowPointTo),2,FALSE),""))</f>
        <v/>
      </c>
      <c r="I52" s="289" t="str">
        <f>IFERROR(VLOOKUP(CONCATENATE("RR2-",$G52,"-",H$45),(BluePointFrom):(BluePointTo),2,FALSE),IFERROR(VLOOKUP(CONCATENATE("RR2-",$G52,"-",H$45),(YellowPointFrom):(YellowPointTo),2,FALSE),""))</f>
        <v/>
      </c>
      <c r="J52" s="289" t="str">
        <f>IFERROR(VLOOKUP(CONCATENATE("RR1-",$G52,"-",J$45),(BluePointFrom):(BluePointTo),2,FALSE),IFERROR(VLOOKUP(CONCATENATE("RR1-",$G52,"-",J$45),(YellowPointFrom):(YellowPointTo),2,FALSE),""))</f>
        <v/>
      </c>
      <c r="K52" s="289" t="str">
        <f>IFERROR(VLOOKUP(CONCATENATE("RR2-",$G52,"-",J$45),(BluePointFrom):(BluePointTo),2,FALSE),IFERROR(VLOOKUP(CONCATENATE("RR2-",$G52,"-",J$45),(YellowPointFrom):(YellowPointTo),2,FALSE),""))</f>
        <v/>
      </c>
      <c r="L52" s="289" t="str">
        <f>IFERROR(VLOOKUP(CONCATENATE("RR1-",$G52,"-",L$45),(BluePointFrom):(BluePointTo),2,FALSE),IFERROR(VLOOKUP(CONCATENATE("RR1-",$G52,"-",L$45),(YellowPointFrom):(YellowPointTo),2,FALSE),""))</f>
        <v/>
      </c>
      <c r="M52" s="289" t="str">
        <f>IFERROR(VLOOKUP(CONCATENATE("RR2-",$G52,"-",L$45),(BluePointFrom):(BluePointTo),2,FALSE),IFERROR(VLOOKUP(CONCATENATE("RR2-",$G52,"-",L$45),(YellowPointFrom):(YellowPointTo),2,FALSE),""))</f>
        <v/>
      </c>
      <c r="N52" s="290" t="str">
        <f>IFERROR(VLOOKUP(CONCATENATE("RR1-",$G52,"-",N$45),(BluePointFrom):(BluePointTo),2,FALSE),IFERROR(VLOOKUP(CONCATENATE("RR1-",$G52,"-",N$45),(YellowPointFrom):(YellowPointTo),2,FALSE),""))</f>
        <v/>
      </c>
      <c r="O52" s="290" t="str">
        <f>IFERROR(VLOOKUP(CONCATENATE("RR2-",$G52,"-",N$45),(BluePointFrom):(BluePointTo),2,FALSE),IFERROR(VLOOKUP(CONCATENATE("RR2-",$G52,"-",N$45),(YellowPointFrom):(YellowPointTo),2,FALSE),""))</f>
        <v/>
      </c>
      <c r="P52" s="289" t="str">
        <f>IFERROR(VLOOKUP(CONCATENATE("RR1-",$G52,"-",P$45),(BluePointFrom):(BluePointTo),2,FALSE),IFERROR(VLOOKUP(CONCATENATE("RR1-",$G52,"-",P$45),(YellowPointFrom):(YellowPointTo),2,FALSE),""))</f>
        <v/>
      </c>
      <c r="Q52" s="289" t="str">
        <f>IFERROR(VLOOKUP(CONCATENATE("RR2-",$G52,"-",P$45),(BluePointFrom):(BluePointTo),2,FALSE),IFERROR(VLOOKUP(CONCATENATE("RR2-",$G52,"-",P$45),(YellowPointFrom):(YellowPointTo),2,FALSE),""))</f>
        <v/>
      </c>
      <c r="R52" s="289" t="str">
        <f>IFERROR(VLOOKUP(CONCATENATE("RR1-",$G52,"-",R$45),(BluePointFrom):(BluePointTo),2,FALSE),IFERROR(VLOOKUP(CONCATENATE("RR1-",$G52,"-",R$45),(YellowPointFrom):(YellowPointTo),2,FALSE),""))</f>
        <v/>
      </c>
      <c r="S52" s="292" t="str">
        <f>IFERROR(VLOOKUP(CONCATENATE("RR2-",$G52,"-",R$45),(BluePointFrom):(BluePointTo),2,FALSE),IFERROR(VLOOKUP(CONCATENATE("RR2-",$G52,"-",R$45),(YellowPointFrom):(YellowPointTo),2,FALSE),""))</f>
        <v/>
      </c>
      <c r="T52" s="627" t="str">
        <f t="shared" ref="T52" si="28">IFERROR(SUM(H52:S52)/COUNT(H52:S52),"")</f>
        <v/>
      </c>
      <c r="U52" s="627" t="str">
        <f t="shared" ref="U52" si="29">IF(SUM(AF52:AQ52)=0,"",SUM(AF52:AQ52))</f>
        <v/>
      </c>
      <c r="V52" s="632">
        <f t="shared" ref="V52" si="30">(IF(T$44=$A$102,T52*(COLUMNS($G$45:$T$45)/2-2),SUM(H53:S53)))+(IF(ISNUMBER(U52),U52,0))</f>
        <v>0</v>
      </c>
      <c r="W52" s="631"/>
      <c r="Y52" s="625" t="str">
        <f t="shared" ref="Y52" si="31">CONCATENATE(W52,$A$45)</f>
        <v/>
      </c>
      <c r="Z52" s="9" t="s">
        <v>96</v>
      </c>
      <c r="AE52" s="662" t="str">
        <f>G52</f>
        <v>吉富</v>
      </c>
      <c r="AF52" s="302" t="str">
        <f>IFERROR(VLOOKUP(CONCATENATE("RR1-",$AE52,"-",AF$45),(BluePointFrom):(BluePointTo),3,FALSE),IFERROR(VLOOKUP(CONCATENATE("RR1-",$AE52,"-",AF$45),(YellowPointFrom):(YellowPointTo),3,FALSE),""))</f>
        <v/>
      </c>
      <c r="AG52" s="303" t="str">
        <f>IFERROR(VLOOKUP(CONCATENATE("RR2-",$AE52,"-",AF$45),(BluePointFrom):(BluePointTo),3,FALSE),IFERROR(VLOOKUP(CONCATENATE("RR2-",$AE52,"-",AF$45),(YellowPointFrom):(YellowPointTo),3,FALSE),""))</f>
        <v/>
      </c>
      <c r="AH52" s="303" t="str">
        <f>IFERROR(VLOOKUP(CONCATENATE("RR1-",$AE52,"-",AH$45),(BluePointFrom):(BluePointTo),3,FALSE),IFERROR(VLOOKUP(CONCATENATE("RR1-",$AE52,"-",AH$45),(YellowPointFrom):(YellowPointTo),3,FALSE),""))</f>
        <v/>
      </c>
      <c r="AI52" s="303" t="str">
        <f>IFERROR(VLOOKUP(CONCATENATE("RR2-",$AE52,"-",AH$45),(BluePointFrom):(BluePointTo),3,FALSE),IFERROR(VLOOKUP(CONCATENATE("RR2-",$AE52,"-",AH$45),(YellowPointFrom):(YellowPointTo),3,FALSE),""))</f>
        <v/>
      </c>
      <c r="AJ52" s="303" t="str">
        <f>IFERROR(VLOOKUP(CONCATENATE("RR1-",$AE52,"-",AJ$45),(BluePointFrom):(BluePointTo),3,FALSE),IFERROR(VLOOKUP(CONCATENATE("RR1-",$AE52,"-",AJ$45),(YellowPointFrom):(YellowPointTo),3,FALSE),""))</f>
        <v/>
      </c>
      <c r="AK52" s="303" t="str">
        <f>IFERROR(VLOOKUP(CONCATENATE("RR2-",$AE52,"-",AJ$45),(BluePointFrom):(BluePointTo),3,FALSE),IFERROR(VLOOKUP(CONCATENATE("RR2-",$AE52,"-",AJ$45),(YellowPointFrom):(YellowPointTo),3,FALSE),""))</f>
        <v/>
      </c>
      <c r="AL52" s="303" t="str">
        <f>IFERROR(VLOOKUP(CONCATENATE("RR1-",$AE52,"-",AL$45),(BluePointFrom):(BluePointTo),3,FALSE),IFERROR(VLOOKUP(CONCATENATE("RR1-",$AE52,"-",AL$45),(YellowPointFrom):(YellowPointTo),3,FALSE),""))</f>
        <v/>
      </c>
      <c r="AM52" s="303" t="str">
        <f>IFERROR(VLOOKUP(CONCATENATE("RR2-",$AE52,"-",AL$45),(BluePointFrom):(BluePointTo),3,FALSE),IFERROR(VLOOKUP(CONCATENATE("RR2-",$AE52,"-",AL$45),(YellowPointFrom):(YellowPointTo),3,FALSE),""))</f>
        <v/>
      </c>
      <c r="AN52" s="303" t="str">
        <f>IFERROR(VLOOKUP(CONCATENATE("RR1-",$AE52,"-",AN$45),(BluePointFrom):(BluePointTo),3,FALSE),IFERROR(VLOOKUP(CONCATENATE("RR1-",$AE52,"-",AN$45),(YellowPointFrom):(YellowPointTo),3,FALSE),""))</f>
        <v/>
      </c>
      <c r="AO52" s="303" t="str">
        <f>IFERROR(VLOOKUP(CONCATENATE("RR2-",$AE52,"-",AN$45),(BluePointFrom):(BluePointTo),3,FALSE),IFERROR(VLOOKUP(CONCATENATE("RR2-",$AE52,"-",AN$45),(YellowPointFrom):(YellowPointTo),3,FALSE),""))</f>
        <v/>
      </c>
      <c r="AP52" s="303" t="str">
        <f>IFERROR(VLOOKUP(CONCATENATE("RR1-",$AE52,"-",AP$45),(BluePointFrom):(BluePointTo),3,FALSE),IFERROR(VLOOKUP(CONCATENATE("RR1-",$AE52,"-",AP$45),(YellowPointFrom):(YellowPointTo),3,FALSE),""))</f>
        <v/>
      </c>
      <c r="AQ52" s="340" t="str">
        <f>IFERROR(VLOOKUP(CONCATENATE("RR2-",$AE52,"-",AP$45),(BluePointFrom):(BluePointTo),3,FALSE),IFERROR(VLOOKUP(CONCATENATE("RR2-",$AE52,"-",AP$45),(YellowPointFrom):(YellowPointTo),3,FALSE),""))</f>
        <v/>
      </c>
    </row>
    <row r="53" spans="1:43" ht="26.25" hidden="1" customHeight="1">
      <c r="A53" s="85"/>
      <c r="B53" s="678"/>
      <c r="C53" s="678"/>
      <c r="D53" s="678"/>
      <c r="E53" s="387"/>
      <c r="F53" s="680"/>
      <c r="G53" s="625"/>
      <c r="H53" s="648" t="str">
        <f>IF($T$44=$A$103,IFERROR(SUM(H52,I52)/(ISNUMBER(H52)+ISNUMBER(I52)),""),IFERROR(SUM(H52,I52)/ISNUMBER(H52),""))</f>
        <v/>
      </c>
      <c r="I53" s="604"/>
      <c r="J53" s="604" t="str">
        <f>IF($T$44=$A$103,IFERROR(SUM(J52,K52)/(ISNUMBER(J52)+ISNUMBER(K52)),""),IFERROR(SUM(J52,K52)/ISNUMBER(J52),""))</f>
        <v/>
      </c>
      <c r="K53" s="604"/>
      <c r="L53" s="604" t="str">
        <f>IF($T$44=$A$103,IFERROR(SUM(L52,M52)/(ISNUMBER(L52)+ISNUMBER(M52)),""),IFERROR(SUM(L52,M52)/ISNUMBER(L52),""))</f>
        <v/>
      </c>
      <c r="M53" s="604"/>
      <c r="N53" s="660" t="str">
        <f>IF($T$44=$A$103,IFERROR(SUM(N52,O52)/(ISNUMBER(N52)+ISNUMBER(O52)),""),IFERROR(SUM(N52,O52)/ISNUMBER(N52),""))</f>
        <v/>
      </c>
      <c r="O53" s="660"/>
      <c r="P53" s="604" t="str">
        <f>IF($T$44=$A$103,IFERROR(SUM(P52,Q52)/(ISNUMBER(P52)+ISNUMBER(Q52)),""),IFERROR(SUM(P52,Q52)/ISNUMBER(P52),""))</f>
        <v/>
      </c>
      <c r="Q53" s="604"/>
      <c r="R53" s="604" t="str">
        <f>IF($T$44=$A$103,IFERROR(SUM(R52,S52)/(ISNUMBER(R52)+ISNUMBER(S52)),""),IFERROR(SUM(R52,S52)/ISNUMBER(R52),""))</f>
        <v/>
      </c>
      <c r="S53" s="605"/>
      <c r="T53" s="627" t="str">
        <f t="shared" si="16"/>
        <v/>
      </c>
      <c r="U53" s="627"/>
      <c r="V53" s="633">
        <f>(IF(V$30=$A$102,T53*(COLUMNS($G$31:$P$31)-3),SUM(N53:S53)))+(IF(ISNUMBER(U53),U53,0))</f>
        <v>0</v>
      </c>
      <c r="W53" s="631"/>
      <c r="Y53" s="625" t="e">
        <f>CONCATENATE(X53,#REF!)</f>
        <v>#REF!</v>
      </c>
      <c r="AE53" s="662"/>
      <c r="AF53" s="670"/>
      <c r="AG53" s="671"/>
      <c r="AH53" s="671"/>
      <c r="AI53" s="671"/>
      <c r="AJ53" s="671"/>
      <c r="AK53" s="671"/>
      <c r="AL53" s="671"/>
      <c r="AM53" s="671"/>
      <c r="AN53" s="671"/>
      <c r="AO53" s="671"/>
      <c r="AP53" s="671"/>
      <c r="AQ53" s="672"/>
    </row>
    <row r="54" spans="1:43" ht="18" hidden="1" customHeight="1">
      <c r="A54" s="85" t="str">
        <f t="shared" ref="A54" si="32">Y54</f>
        <v/>
      </c>
      <c r="B54" s="678">
        <v>5</v>
      </c>
      <c r="C54" s="678" t="str">
        <f>IFERROR(VLOOKUP($B54,(ListFrom):(ListTo),COLUMNS((ListFrom):C54),FALSE),"")</f>
        <v>リダブル</v>
      </c>
      <c r="D54" s="678" t="str">
        <f>IFERROR(VLOOKUP($B54,(ListFrom):(ListTo),COLUMNS((ListFrom):D54),FALSE),"")</f>
        <v>東浦啓太　</v>
      </c>
      <c r="E54" s="387"/>
      <c r="F54" s="680" t="str">
        <f>IFERROR(VLOOKUP($B54,(ListFrom):(ListTo),COLUMNS((ListFrom):F54),FALSE),"")</f>
        <v>JPNKT34</v>
      </c>
      <c r="G54" s="625" t="str">
        <f>IFERROR(VLOOKUP($B54,(ListFrom):(ListTo),COLUMNS((ListFrom):G54),FALSE),"")</f>
        <v>東浦</v>
      </c>
      <c r="H54" s="288" t="str">
        <f>IFERROR(VLOOKUP(CONCATENATE("RR1-",$G54,"-",H$45),(BluePointFrom):(BluePointTo),2,FALSE),IFERROR(VLOOKUP(CONCATENATE("RR1-",$G54,"-",H$45),(YellowPointFrom):(YellowPointTo),2,FALSE),""))</f>
        <v/>
      </c>
      <c r="I54" s="289" t="str">
        <f>IFERROR(VLOOKUP(CONCATENATE("RR2-",$G54,"-",H$45),(BluePointFrom):(BluePointTo),2,FALSE),IFERROR(VLOOKUP(CONCATENATE("RR2-",$G54,"-",H$45),(YellowPointFrom):(YellowPointTo),2,FALSE),""))</f>
        <v/>
      </c>
      <c r="J54" s="289" t="str">
        <f>IFERROR(VLOOKUP(CONCATENATE("RR1-",$G54,"-",J$45),(BluePointFrom):(BluePointTo),2,FALSE),IFERROR(VLOOKUP(CONCATENATE("RR1-",$G54,"-",J$45),(YellowPointFrom):(YellowPointTo),2,FALSE),""))</f>
        <v/>
      </c>
      <c r="K54" s="289" t="str">
        <f>IFERROR(VLOOKUP(CONCATENATE("RR2-",$G54,"-",J$45),(BluePointFrom):(BluePointTo),2,FALSE),IFERROR(VLOOKUP(CONCATENATE("RR2-",$G54,"-",J$45),(YellowPointFrom):(YellowPointTo),2,FALSE),""))</f>
        <v/>
      </c>
      <c r="L54" s="289" t="str">
        <f>IFERROR(VLOOKUP(CONCATENATE("RR1-",$G54,"-",L$45),(BluePointFrom):(BluePointTo),2,FALSE),IFERROR(VLOOKUP(CONCATENATE("RR1-",$G54,"-",L$45),(YellowPointFrom):(YellowPointTo),2,FALSE),""))</f>
        <v/>
      </c>
      <c r="M54" s="289" t="str">
        <f>IFERROR(VLOOKUP(CONCATENATE("RR2-",$G54,"-",L$45),(BluePointFrom):(BluePointTo),2,FALSE),IFERROR(VLOOKUP(CONCATENATE("RR2-",$G54,"-",L$45),(YellowPointFrom):(YellowPointTo),2,FALSE),""))</f>
        <v/>
      </c>
      <c r="N54" s="289" t="str">
        <f>IFERROR(VLOOKUP(CONCATENATE("RR1-",$G54,"-",N$45),(BluePointFrom):(BluePointTo),2,FALSE),IFERROR(VLOOKUP(CONCATENATE("RR1-",$G54,"-",N$45),(YellowPointFrom):(YellowPointTo),2,FALSE),""))</f>
        <v/>
      </c>
      <c r="O54" s="289" t="str">
        <f>IFERROR(VLOOKUP(CONCATENATE("RR2-",$G54,"-",N$45),(BluePointFrom):(BluePointTo),2,FALSE),IFERROR(VLOOKUP(CONCATENATE("RR2-",$G54,"-",N$45),(YellowPointFrom):(YellowPointTo),2,FALSE),""))</f>
        <v/>
      </c>
      <c r="P54" s="290" t="str">
        <f>IFERROR(VLOOKUP(CONCATENATE("RR1-",$G54,"-",P$45),(BluePointFrom):(BluePointTo),2,FALSE),IFERROR(VLOOKUP(CONCATENATE("RR1-",$G54,"-",P$45),(YellowPointFrom):(YellowPointTo),2,FALSE),""))</f>
        <v/>
      </c>
      <c r="Q54" s="290" t="str">
        <f>IFERROR(VLOOKUP(CONCATENATE("RR2-",$G54,"-",P$45),(BluePointFrom):(BluePointTo),2,FALSE),IFERROR(VLOOKUP(CONCATENATE("RR2-",$G54,"-",P$45),(YellowPointFrom):(YellowPointTo),2,FALSE),""))</f>
        <v/>
      </c>
      <c r="R54" s="289" t="str">
        <f>IFERROR(VLOOKUP(CONCATENATE("RR1-",$G54,"-",R$45),(BluePointFrom):(BluePointTo),2,FALSE),IFERROR(VLOOKUP(CONCATENATE("RR1-",$G54,"-",R$45),(YellowPointFrom):(YellowPointTo),2,FALSE),""))</f>
        <v/>
      </c>
      <c r="S54" s="292" t="str">
        <f>IFERROR(VLOOKUP(CONCATENATE("RR2-",$G54,"-",R$45),(BluePointFrom):(BluePointTo),2,FALSE),IFERROR(VLOOKUP(CONCATENATE("RR2-",$G54,"-",R$45),(YellowPointFrom):(YellowPointTo),2,FALSE),""))</f>
        <v/>
      </c>
      <c r="T54" s="627" t="str">
        <f t="shared" ref="T54" si="33">IFERROR(SUM(H54:S54)/COUNT(H54:S54),"")</f>
        <v/>
      </c>
      <c r="U54" s="627" t="str">
        <f t="shared" ref="U54" si="34">IF(SUM(AF54:AQ54)=0,"",SUM(AF54:AQ54))</f>
        <v/>
      </c>
      <c r="V54" s="632">
        <f t="shared" ref="V54" si="35">(IF(T$44=$A$102,T54*(COLUMNS($G$45:$T$45)/2-2),SUM(H55:S55)))+(IF(ISNUMBER(U54),U54,0))</f>
        <v>0</v>
      </c>
      <c r="W54" s="631"/>
      <c r="Y54" s="625" t="str">
        <f t="shared" ref="Y54" si="36">CONCATENATE(W54,$A$45)</f>
        <v/>
      </c>
      <c r="AE54" s="662" t="str">
        <f>G54</f>
        <v>東浦</v>
      </c>
      <c r="AF54" s="302" t="str">
        <f>IFERROR(VLOOKUP(CONCATENATE("RR1-",$AE54,"-",AF$45),(BluePointFrom):(BluePointTo),3,FALSE),IFERROR(VLOOKUP(CONCATENATE("RR1-",$AE54,"-",AF$45),(YellowPointFrom):(YellowPointTo),3,FALSE),""))</f>
        <v/>
      </c>
      <c r="AG54" s="303" t="str">
        <f>IFERROR(VLOOKUP(CONCATENATE("RR2-",$AE54,"-",AF$45),(BluePointFrom):(BluePointTo),3,FALSE),IFERROR(VLOOKUP(CONCATENATE("RR2-",$AE54,"-",AF$45),(YellowPointFrom):(YellowPointTo),3,FALSE),""))</f>
        <v/>
      </c>
      <c r="AH54" s="303" t="str">
        <f>IFERROR(VLOOKUP(CONCATENATE("RR1-",$AE54,"-",AH$45),(BluePointFrom):(BluePointTo),3,FALSE),IFERROR(VLOOKUP(CONCATENATE("RR1-",$AE54,"-",AH$45),(YellowPointFrom):(YellowPointTo),3,FALSE),""))</f>
        <v/>
      </c>
      <c r="AI54" s="303" t="str">
        <f>IFERROR(VLOOKUP(CONCATENATE("RR2-",$AE54,"-",AH$45),(BluePointFrom):(BluePointTo),3,FALSE),IFERROR(VLOOKUP(CONCATENATE("RR2-",$AE54,"-",AH$45),(YellowPointFrom):(YellowPointTo),3,FALSE),""))</f>
        <v/>
      </c>
      <c r="AJ54" s="303" t="str">
        <f>IFERROR(VLOOKUP(CONCATENATE("RR1-",$AE54,"-",AJ$45),(BluePointFrom):(BluePointTo),3,FALSE),IFERROR(VLOOKUP(CONCATENATE("RR1-",$AE54,"-",AJ$45),(YellowPointFrom):(YellowPointTo),3,FALSE),""))</f>
        <v/>
      </c>
      <c r="AK54" s="303" t="str">
        <f>IFERROR(VLOOKUP(CONCATENATE("RR2-",$AE54,"-",AJ$45),(BluePointFrom):(BluePointTo),3,FALSE),IFERROR(VLOOKUP(CONCATENATE("RR2-",$AE54,"-",AJ$45),(YellowPointFrom):(YellowPointTo),3,FALSE),""))</f>
        <v/>
      </c>
      <c r="AL54" s="303" t="str">
        <f>IFERROR(VLOOKUP(CONCATENATE("RR1-",$AE54,"-",AL$45),(BluePointFrom):(BluePointTo),3,FALSE),IFERROR(VLOOKUP(CONCATENATE("RR1-",$AE54,"-",AL$45),(YellowPointFrom):(YellowPointTo),3,FALSE),""))</f>
        <v/>
      </c>
      <c r="AM54" s="303" t="str">
        <f>IFERROR(VLOOKUP(CONCATENATE("RR2-",$AE54,"-",AL$45),(BluePointFrom):(BluePointTo),3,FALSE),IFERROR(VLOOKUP(CONCATENATE("RR2-",$AE54,"-",AL$45),(YellowPointFrom):(YellowPointTo),3,FALSE),""))</f>
        <v/>
      </c>
      <c r="AN54" s="303" t="str">
        <f>IFERROR(VLOOKUP(CONCATENATE("RR1-",$AE54,"-",AN$45),(BluePointFrom):(BluePointTo),3,FALSE),IFERROR(VLOOKUP(CONCATENATE("RR1-",$AE54,"-",AN$45),(YellowPointFrom):(YellowPointTo),3,FALSE),""))</f>
        <v/>
      </c>
      <c r="AO54" s="303" t="str">
        <f>IFERROR(VLOOKUP(CONCATENATE("RR2-",$AE54,"-",AN$45),(BluePointFrom):(BluePointTo),3,FALSE),IFERROR(VLOOKUP(CONCATENATE("RR2-",$AE54,"-",AN$45),(YellowPointFrom):(YellowPointTo),3,FALSE),""))</f>
        <v/>
      </c>
      <c r="AP54" s="303" t="str">
        <f>IFERROR(VLOOKUP(CONCATENATE("RR1-",$AE54,"-",AP$45),(BluePointFrom):(BluePointTo),3,FALSE),IFERROR(VLOOKUP(CONCATENATE("RR1-",$AE54,"-",AP$45),(YellowPointFrom):(YellowPointTo),3,FALSE),""))</f>
        <v/>
      </c>
      <c r="AQ54" s="340" t="str">
        <f>IFERROR(VLOOKUP(CONCATENATE("RR2-",$AE54,"-",AP$45),(BluePointFrom):(BluePointTo),3,FALSE),IFERROR(VLOOKUP(CONCATENATE("RR2-",$AE54,"-",AP$45),(YellowPointFrom):(YellowPointTo),3,FALSE),""))</f>
        <v/>
      </c>
    </row>
    <row r="55" spans="1:43" ht="26.25" hidden="1" customHeight="1">
      <c r="A55" s="85"/>
      <c r="B55" s="678"/>
      <c r="C55" s="678"/>
      <c r="D55" s="678"/>
      <c r="E55" s="387"/>
      <c r="F55" s="680"/>
      <c r="G55" s="625"/>
      <c r="H55" s="648" t="str">
        <f>IF($T$44=$A$103,IFERROR(SUM(H54,I54)/(ISNUMBER(H54)+ISNUMBER(I54)),""),IFERROR(SUM(H54,I54)/ISNUMBER(H54),""))</f>
        <v/>
      </c>
      <c r="I55" s="604"/>
      <c r="J55" s="604" t="str">
        <f>IF($T$44=$A$103,IFERROR(SUM(J54,K54)/(ISNUMBER(J54)+ISNUMBER(K54)),""),IFERROR(SUM(J54,K54)/ISNUMBER(J54),""))</f>
        <v/>
      </c>
      <c r="K55" s="604"/>
      <c r="L55" s="604" t="str">
        <f>IF($T$44=$A$103,IFERROR(SUM(L54,M54)/(ISNUMBER(L54)+ISNUMBER(M54)),""),IFERROR(SUM(L54,M54)/ISNUMBER(L54),""))</f>
        <v/>
      </c>
      <c r="M55" s="604"/>
      <c r="N55" s="604" t="str">
        <f>IF($T$44=$A$103,IFERROR(SUM(N54,O54)/(ISNUMBER(N54)+ISNUMBER(O54)),""),IFERROR(SUM(N54,O54)/ISNUMBER(N54),""))</f>
        <v/>
      </c>
      <c r="O55" s="604"/>
      <c r="P55" s="660" t="str">
        <f>IF($T$44=$A$103,IFERROR(SUM(P54,Q54)/(ISNUMBER(P54)+ISNUMBER(Q54)),""),IFERROR(SUM(P54,Q54)/ISNUMBER(P54),""))</f>
        <v/>
      </c>
      <c r="Q55" s="660"/>
      <c r="R55" s="604" t="str">
        <f>IF($T$44=$A$103,IFERROR(SUM(R54,S54)/(ISNUMBER(R54)+ISNUMBER(S54)),""),IFERROR(SUM(R54,S54)/ISNUMBER(R54),""))</f>
        <v/>
      </c>
      <c r="S55" s="605"/>
      <c r="T55" s="627" t="str">
        <f t="shared" si="16"/>
        <v/>
      </c>
      <c r="U55" s="627"/>
      <c r="V55" s="633">
        <f>(IF(V$30=$A$102,T55*(COLUMNS($G$31:$P$31)-3),SUM(N55:S55)))+(IF(ISNUMBER(U55),U55,0))</f>
        <v>0</v>
      </c>
      <c r="W55" s="631"/>
      <c r="Y55" s="625" t="e">
        <f>CONCATENATE(X55,#REF!)</f>
        <v>#REF!</v>
      </c>
      <c r="AE55" s="662"/>
      <c r="AF55" s="670"/>
      <c r="AG55" s="671"/>
      <c r="AH55" s="671"/>
      <c r="AI55" s="671"/>
      <c r="AJ55" s="671"/>
      <c r="AK55" s="671"/>
      <c r="AL55" s="671"/>
      <c r="AM55" s="671"/>
      <c r="AN55" s="671"/>
      <c r="AO55" s="671"/>
      <c r="AP55" s="671"/>
      <c r="AQ55" s="672"/>
    </row>
    <row r="56" spans="1:43" ht="18" hidden="1" customHeight="1">
      <c r="A56" s="85" t="str">
        <f t="shared" ref="A56" si="37">Y56</f>
        <v/>
      </c>
      <c r="B56" s="678">
        <v>6</v>
      </c>
      <c r="C56" s="678" t="str">
        <f>IFERROR(VLOOKUP($B56,(ListFrom):(ListTo),COLUMNS((ListFrom):C56),FALSE),"")</f>
        <v>シエスタ</v>
      </c>
      <c r="D56" s="678" t="str">
        <f>IFERROR(VLOOKUP($B56,(ListFrom):(ListTo),COLUMNS((ListFrom):D56),FALSE),"")</f>
        <v>今井信行</v>
      </c>
      <c r="E56" s="387"/>
      <c r="F56" s="680" t="str">
        <f>IFERROR(VLOOKUP($B56,(ListFrom):(ListTo),COLUMNS((ListFrom):F56),FALSE),"")</f>
        <v>JPNNI7</v>
      </c>
      <c r="G56" s="625" t="str">
        <f>IFERROR(VLOOKUP($B56,(ListFrom):(ListTo),COLUMNS((ListFrom):G56),FALSE),"")</f>
        <v>今井</v>
      </c>
      <c r="H56" s="288" t="str">
        <f>IFERROR(VLOOKUP(CONCATENATE("RR1-",$G56,"-",H$45),(BluePointFrom):(BluePointTo),2,FALSE),IFERROR(VLOOKUP(CONCATENATE("RR1-",$G56,"-",H$45),(YellowPointFrom):(YellowPointTo),2,FALSE),""))</f>
        <v/>
      </c>
      <c r="I56" s="289" t="str">
        <f>IFERROR(VLOOKUP(CONCATENATE("RR2-",$G56,"-",H$45),(BluePointFrom):(BluePointTo),2,FALSE),IFERROR(VLOOKUP(CONCATENATE("RR2-",$G56,"-",H$45),(YellowPointFrom):(YellowPointTo),2,FALSE),""))</f>
        <v/>
      </c>
      <c r="J56" s="289" t="str">
        <f>IFERROR(VLOOKUP(CONCATENATE("RR1-",$G56,"-",J$45),(BluePointFrom):(BluePointTo),2,FALSE),IFERROR(VLOOKUP(CONCATENATE("RR1-",$G56,"-",J$45),(YellowPointFrom):(YellowPointTo),2,FALSE),""))</f>
        <v/>
      </c>
      <c r="K56" s="289" t="str">
        <f>IFERROR(VLOOKUP(CONCATENATE("RR2-",$G56,"-",J$45),(BluePointFrom):(BluePointTo),2,FALSE),IFERROR(VLOOKUP(CONCATENATE("RR2-",$G56,"-",J$45),(YellowPointFrom):(YellowPointTo),2,FALSE),""))</f>
        <v/>
      </c>
      <c r="L56" s="289" t="str">
        <f>IFERROR(VLOOKUP(CONCATENATE("RR1-",$G56,"-",L$45),(BluePointFrom):(BluePointTo),2,FALSE),IFERROR(VLOOKUP(CONCATENATE("RR1-",$G56,"-",L$45),(YellowPointFrom):(YellowPointTo),2,FALSE),""))</f>
        <v/>
      </c>
      <c r="M56" s="289" t="str">
        <f>IFERROR(VLOOKUP(CONCATENATE("RR2-",$G56,"-",L$45),(BluePointFrom):(BluePointTo),2,FALSE),IFERROR(VLOOKUP(CONCATENATE("RR2-",$G56,"-",L$45),(YellowPointFrom):(YellowPointTo),2,FALSE),""))</f>
        <v/>
      </c>
      <c r="N56" s="289" t="str">
        <f>IFERROR(VLOOKUP(CONCATENATE("RR1-",$G56,"-",N$45),(BluePointFrom):(BluePointTo),2,FALSE),IFERROR(VLOOKUP(CONCATENATE("RR1-",$G56,"-",N$45),(YellowPointFrom):(YellowPointTo),2,FALSE),""))</f>
        <v/>
      </c>
      <c r="O56" s="289" t="str">
        <f>IFERROR(VLOOKUP(CONCATENATE("RR2-",$G56,"-",N$45),(BluePointFrom):(BluePointTo),2,FALSE),IFERROR(VLOOKUP(CONCATENATE("RR2-",$G56,"-",N$45),(YellowPointFrom):(YellowPointTo),2,FALSE),""))</f>
        <v/>
      </c>
      <c r="P56" s="289" t="str">
        <f>IFERROR(VLOOKUP(CONCATENATE("RR1-",$G56,"-",P$45),(BluePointFrom):(BluePointTo),2,FALSE),IFERROR(VLOOKUP(CONCATENATE("RR1-",$G56,"-",P$45),(YellowPointFrom):(YellowPointTo),2,FALSE),""))</f>
        <v/>
      </c>
      <c r="Q56" s="289" t="str">
        <f>IFERROR(VLOOKUP(CONCATENATE("RR2-",$G56,"-",P$45),(BluePointFrom):(BluePointTo),2,FALSE),IFERROR(VLOOKUP(CONCATENATE("RR2-",$G56,"-",P$45),(YellowPointFrom):(YellowPointTo),2,FALSE),""))</f>
        <v/>
      </c>
      <c r="R56" s="290" t="str">
        <f>IFERROR(VLOOKUP(CONCATENATE("RR1-",$G56,"-",R$45),(BluePointFrom):(BluePointTo),2,FALSE),IFERROR(VLOOKUP(CONCATENATE("RR1-",$G56,"-",R$45),(YellowPointFrom):(YellowPointTo),2,FALSE),""))</f>
        <v/>
      </c>
      <c r="S56" s="291" t="str">
        <f>IFERROR(VLOOKUP(CONCATENATE("RR2-",$G56,"-",R$45),(BluePointFrom):(BluePointTo),2,FALSE),IFERROR(VLOOKUP(CONCATENATE("RR2-",$G56,"-",R$45),(YellowPointFrom):(YellowPointTo),2,FALSE),""))</f>
        <v/>
      </c>
      <c r="T56" s="627" t="str">
        <f t="shared" ref="T56" si="38">IFERROR(SUM(H56:S56)/COUNT(H56:S56),"")</f>
        <v/>
      </c>
      <c r="U56" s="627" t="str">
        <f t="shared" ref="U56" si="39">IF(SUM(AF56:AQ56)=0,"",SUM(AF56:AQ56))</f>
        <v/>
      </c>
      <c r="V56" s="632">
        <f t="shared" ref="V56" si="40">(IF(T$44=$A$102,T56*(COLUMNS($G$45:$T$45)/2-2),SUM(H57:S57)))+(IF(ISNUMBER(U56),U56,0))</f>
        <v>0</v>
      </c>
      <c r="W56" s="631"/>
      <c r="Y56" s="625" t="str">
        <f t="shared" ref="Y56" si="41">CONCATENATE(W56,$A$45)</f>
        <v/>
      </c>
      <c r="AE56" s="662" t="str">
        <f>G56</f>
        <v>今井</v>
      </c>
      <c r="AF56" s="302" t="str">
        <f>IFERROR(VLOOKUP(CONCATENATE("RR1-",$AE56,"-",AF$45),(BluePointFrom):(BluePointTo),3,FALSE),IFERROR(VLOOKUP(CONCATENATE("RR1-",$AE56,"-",AF$45),(YellowPointFrom):(YellowPointTo),3,FALSE),""))</f>
        <v/>
      </c>
      <c r="AG56" s="303" t="str">
        <f>IFERROR(VLOOKUP(CONCATENATE("RR2-",$AE56,"-",AF$45),(BluePointFrom):(BluePointTo),3,FALSE),IFERROR(VLOOKUP(CONCATENATE("RR2-",$AE56,"-",AF$45),(YellowPointFrom):(YellowPointTo),3,FALSE),""))</f>
        <v/>
      </c>
      <c r="AH56" s="303" t="str">
        <f>IFERROR(VLOOKUP(CONCATENATE("RR1-",$AE56,"-",AH$45),(BluePointFrom):(BluePointTo),3,FALSE),IFERROR(VLOOKUP(CONCATENATE("RR1-",$AE56,"-",AH$45),(YellowPointFrom):(YellowPointTo),3,FALSE),""))</f>
        <v/>
      </c>
      <c r="AI56" s="303" t="str">
        <f>IFERROR(VLOOKUP(CONCATENATE("RR2-",$AE56,"-",AH$45),(BluePointFrom):(BluePointTo),3,FALSE),IFERROR(VLOOKUP(CONCATENATE("RR2-",$AE56,"-",AH$45),(YellowPointFrom):(YellowPointTo),3,FALSE),""))</f>
        <v/>
      </c>
      <c r="AJ56" s="303" t="str">
        <f>IFERROR(VLOOKUP(CONCATENATE("RR1-",$AE56,"-",AJ$45),(BluePointFrom):(BluePointTo),3,FALSE),IFERROR(VLOOKUP(CONCATENATE("RR1-",$AE56,"-",AJ$45),(YellowPointFrom):(YellowPointTo),3,FALSE),""))</f>
        <v/>
      </c>
      <c r="AK56" s="303" t="str">
        <f>IFERROR(VLOOKUP(CONCATENATE("RR2-",$AE56,"-",AJ$45),(BluePointFrom):(BluePointTo),3,FALSE),IFERROR(VLOOKUP(CONCATENATE("RR2-",$AE56,"-",AJ$45),(YellowPointFrom):(YellowPointTo),3,FALSE),""))</f>
        <v/>
      </c>
      <c r="AL56" s="303" t="str">
        <f>IFERROR(VLOOKUP(CONCATENATE("RR1-",$AE56,"-",AL$45),(BluePointFrom):(BluePointTo),3,FALSE),IFERROR(VLOOKUP(CONCATENATE("RR1-",$AE56,"-",AL$45),(YellowPointFrom):(YellowPointTo),3,FALSE),""))</f>
        <v/>
      </c>
      <c r="AM56" s="303" t="str">
        <f>IFERROR(VLOOKUP(CONCATENATE("RR2-",$AE56,"-",AL$45),(BluePointFrom):(BluePointTo),3,FALSE),IFERROR(VLOOKUP(CONCATENATE("RR2-",$AE56,"-",AL$45),(YellowPointFrom):(YellowPointTo),3,FALSE),""))</f>
        <v/>
      </c>
      <c r="AN56" s="303" t="str">
        <f>IFERROR(VLOOKUP(CONCATENATE("RR1-",$AE56,"-",AN$45),(BluePointFrom):(BluePointTo),3,FALSE),IFERROR(VLOOKUP(CONCATENATE("RR1-",$AE56,"-",AN$45),(YellowPointFrom):(YellowPointTo),3,FALSE),""))</f>
        <v/>
      </c>
      <c r="AO56" s="303" t="str">
        <f>IFERROR(VLOOKUP(CONCATENATE("RR2-",$AE56,"-",AN$45),(BluePointFrom):(BluePointTo),3,FALSE),IFERROR(VLOOKUP(CONCATENATE("RR2-",$AE56,"-",AN$45),(YellowPointFrom):(YellowPointTo),3,FALSE),""))</f>
        <v/>
      </c>
      <c r="AP56" s="303" t="str">
        <f>IFERROR(VLOOKUP(CONCATENATE("RR1-",$AE56,"-",AP$45),(BluePointFrom):(BluePointTo),3,FALSE),IFERROR(VLOOKUP(CONCATENATE("RR1-",$AE56,"-",AP$45),(YellowPointFrom):(YellowPointTo),3,FALSE),""))</f>
        <v/>
      </c>
      <c r="AQ56" s="340" t="str">
        <f>IFERROR(VLOOKUP(CONCATENATE("RR2-",$AE56,"-",AP$45),(BluePointFrom):(BluePointTo),3,FALSE),IFERROR(VLOOKUP(CONCATENATE("RR2-",$AE56,"-",AP$45),(YellowPointFrom):(YellowPointTo),3,FALSE),""))</f>
        <v/>
      </c>
    </row>
    <row r="57" spans="1:43" ht="26.25" hidden="1" customHeight="1" thickBot="1">
      <c r="A57" s="286"/>
      <c r="B57" s="679"/>
      <c r="C57" s="679"/>
      <c r="D57" s="679"/>
      <c r="E57" s="389"/>
      <c r="F57" s="681"/>
      <c r="G57" s="665"/>
      <c r="H57" s="654" t="str">
        <f>IF($T$44=$A$103,IFERROR(SUM(H56,I56)/(ISNUMBER(H56)+ISNUMBER(I56)),""),IFERROR(SUM(H56,I56)/ISNUMBER(H56),""))</f>
        <v/>
      </c>
      <c r="I57" s="655"/>
      <c r="J57" s="655" t="str">
        <f>IF($T$44=$A$103,IFERROR(SUM(J56,K56)/(ISNUMBER(J56)+ISNUMBER(K56)),""),IFERROR(SUM(J56,K56)/ISNUMBER(J56),""))</f>
        <v/>
      </c>
      <c r="K57" s="655"/>
      <c r="L57" s="655" t="str">
        <f>IF($T$44=$A$103,IFERROR(SUM(L56,M56)/(ISNUMBER(L56)+ISNUMBER(M56)),""),IFERROR(SUM(L56,M56)/ISNUMBER(L56),""))</f>
        <v/>
      </c>
      <c r="M57" s="655"/>
      <c r="N57" s="655" t="str">
        <f>IF($T$44=$A$103,IFERROR(SUM(N56,O56)/(ISNUMBER(N56)+ISNUMBER(O56)),""),IFERROR(SUM(N56,O56)/ISNUMBER(N56),""))</f>
        <v/>
      </c>
      <c r="O57" s="655"/>
      <c r="P57" s="655" t="str">
        <f>IF($T$44=$A$103,IFERROR(SUM(P56,Q56)/(ISNUMBER(P56)+ISNUMBER(Q56)),""),IFERROR(SUM(P56,Q56)/ISNUMBER(P56),""))</f>
        <v/>
      </c>
      <c r="Q57" s="655"/>
      <c r="R57" s="684" t="str">
        <f>IF($T$44=$A$103,IFERROR(SUM(R56,S56)/(ISNUMBER(R56)+ISNUMBER(S56)),""),IFERROR(SUM(R56,S56)/ISNUMBER(R56),""))</f>
        <v/>
      </c>
      <c r="S57" s="685"/>
      <c r="T57" s="666" t="str">
        <f t="shared" si="16"/>
        <v/>
      </c>
      <c r="U57" s="666"/>
      <c r="V57" s="667">
        <f>(IF(V$30=$A$102,T57*(COLUMNS($G$31:$P$31)-3),SUM(N57:S57)))+(IF(ISNUMBER(U57),U57,0))</f>
        <v>0</v>
      </c>
      <c r="W57" s="668"/>
      <c r="Y57" s="665" t="e">
        <f>CONCATENATE(X57,#REF!)</f>
        <v>#REF!</v>
      </c>
      <c r="AE57" s="663"/>
      <c r="AF57" s="664"/>
      <c r="AG57" s="661"/>
      <c r="AH57" s="661"/>
      <c r="AI57" s="661"/>
      <c r="AJ57" s="661"/>
      <c r="AK57" s="661"/>
      <c r="AL57" s="661"/>
      <c r="AM57" s="661"/>
      <c r="AN57" s="661"/>
      <c r="AO57" s="661"/>
      <c r="AP57" s="661"/>
      <c r="AQ57" s="669"/>
    </row>
    <row r="58" spans="1:43" ht="18" customHeight="1">
      <c r="A58" s="25"/>
      <c r="B58" s="25"/>
      <c r="C58" s="25"/>
      <c r="D58" s="25"/>
      <c r="E58" s="25"/>
      <c r="F58" s="119"/>
      <c r="G58" s="120"/>
      <c r="H58" s="25"/>
      <c r="I58" s="25"/>
      <c r="J58" s="25"/>
      <c r="K58" s="25"/>
      <c r="L58" s="25"/>
      <c r="M58" s="25"/>
      <c r="N58" s="25"/>
      <c r="O58" s="25"/>
      <c r="P58" s="25"/>
      <c r="Q58" s="25"/>
      <c r="R58" s="25"/>
      <c r="S58" s="25"/>
      <c r="W58" s="14"/>
      <c r="X58" s="14"/>
    </row>
    <row r="59" spans="1:43" ht="26.25" customHeight="1" thickBot="1">
      <c r="B59" s="16" t="s">
        <v>202</v>
      </c>
      <c r="C59" s="14"/>
      <c r="D59" s="14"/>
      <c r="E59" s="14"/>
      <c r="F59" s="21"/>
      <c r="G59" s="22"/>
      <c r="Q59" s="9"/>
    </row>
    <row r="60" spans="1:43" ht="26.25" customHeight="1">
      <c r="A60" s="152" t="s">
        <v>28</v>
      </c>
      <c r="B60" s="74" t="s">
        <v>1</v>
      </c>
      <c r="C60" s="634" t="s">
        <v>211</v>
      </c>
      <c r="D60" s="635"/>
      <c r="E60" s="635"/>
      <c r="F60" s="635"/>
      <c r="G60" s="636"/>
      <c r="H60" s="121">
        <v>1</v>
      </c>
      <c r="I60" s="274">
        <v>2</v>
      </c>
      <c r="J60" s="274">
        <v>3</v>
      </c>
      <c r="K60" s="274">
        <v>4</v>
      </c>
      <c r="L60" s="274">
        <v>5</v>
      </c>
      <c r="M60" s="275">
        <v>6</v>
      </c>
      <c r="N60" s="432" t="s">
        <v>127</v>
      </c>
      <c r="O60" s="199" t="s">
        <v>104</v>
      </c>
      <c r="P60" s="436" t="s">
        <v>132</v>
      </c>
      <c r="R60" s="9"/>
      <c r="S60" s="14"/>
      <c r="AE60" s="362"/>
      <c r="AF60" s="363">
        <v>1</v>
      </c>
      <c r="AG60" s="364">
        <v>2</v>
      </c>
      <c r="AH60" s="365">
        <v>3</v>
      </c>
      <c r="AI60" s="366">
        <v>4</v>
      </c>
      <c r="AJ60" s="364">
        <v>5</v>
      </c>
      <c r="AK60" s="365">
        <v>6</v>
      </c>
    </row>
    <row r="61" spans="1:43" ht="26.25" customHeight="1">
      <c r="A61" s="153" t="str">
        <f>CONCATENATE(P61,A60)</f>
        <v>WPF</v>
      </c>
      <c r="B61" s="111" t="s">
        <v>199</v>
      </c>
      <c r="C61" s="112" t="str">
        <f>IFERROR(VLOOKUP($B61,(ListFrom):(ListTo),COLUMNS((ListFrom):C61),FALSE),"")</f>
        <v>Ｈｅｒｍａｎｏ</v>
      </c>
      <c r="D61" s="179" t="str">
        <f>IFERROR(VLOOKUP($B61,(ListFrom):(ListTo),COLUMNS((ListFrom):D61),FALSE),"")</f>
        <v>北詰有人</v>
      </c>
      <c r="E61" s="179" t="str">
        <f>IFERROR(VLOOKUP($B61,(ListFrom):(ListTo),COLUMNS((ListFrom):E61),FALSE),"")</f>
        <v>Naoto Kitazume</v>
      </c>
      <c r="F61" s="113" t="str">
        <f>IFERROR(VLOOKUP($B61,(ListFrom):(ListTo),COLUMNS((ListFrom):F61),FALSE),"")</f>
        <v>JPNNK11</v>
      </c>
      <c r="G61" s="123" t="str">
        <f>IFERROR(VLOOKUP($B61,(ListFrom):(ListTo),COLUMNS((ListFrom):G61),FALSE),"")</f>
        <v>北詰</v>
      </c>
      <c r="H61" s="190">
        <f>IFERROR(VLOOKUP(CONCATENATE($A60,H60,"-",$G61,"-",$G62),(BluePointFrom):(BluePointTo),2,FALSE),IFERROR(VLOOKUP(CONCATENATE($A60,H60,"-",$G61,"-",$G62),(YellowPointFrom):(YellowPointTo),2,FALSE),""))</f>
        <v>1</v>
      </c>
      <c r="I61" s="277" t="str">
        <f>IFERROR(VLOOKUP(CONCATENATE($A60,I60,"-",$G61,"-",$G62),(BluePointFrom):(BluePointTo),2,FALSE),IFERROR(VLOOKUP(CONCATENATE($A60,I60,"-",$G61,"-",$G62),(YellowPointFrom):(YellowPointTo),2,FALSE),""))</f>
        <v/>
      </c>
      <c r="J61" s="277" t="str">
        <f>IFERROR(VLOOKUP(CONCATENATE($A60,J60,"-",$G61,"-",$G62),(BluePointFrom):(BluePointTo),2,FALSE),IFERROR(VLOOKUP(CONCATENATE($A60,J60,"-",$G61,"-",$G62),(YellowPointFrom):(YellowPointTo),2,FALSE),""))</f>
        <v/>
      </c>
      <c r="K61" s="277" t="str">
        <f>IFERROR(VLOOKUP(CONCATENATE($A60,K60,"-",$G61,"-",$G62),(BluePointFrom):(BluePointTo),2,FALSE),IFERROR(VLOOKUP(CONCATENATE($A60,K60,"-",$G61,"-",$G62),(YellowPointFrom):(YellowPointTo),2,FALSE),""))</f>
        <v/>
      </c>
      <c r="L61" s="277" t="str">
        <f>IFERROR(VLOOKUP(CONCATENATE($A60,L60,"-",$G61,"-",$G62),(BluePointFrom):(BluePointTo),2,FALSE),IFERROR(VLOOKUP(CONCATENATE($A60,L60,"-",$G61,"-",$G62),(YellowPointFrom):(YellowPointTo),2,FALSE),""))</f>
        <v/>
      </c>
      <c r="M61" s="278" t="str">
        <f>IFERROR(VLOOKUP(CONCATENATE($A60,M60,"-",$G61,"-",$G62),(BluePointFrom):(BluePointTo),2,FALSE),IFERROR(VLOOKUP(CONCATENATE($A60,M60,"-",$G61,"-",$G62),(YellowPointFrom):(YellowPointTo),2,FALSE),""))</f>
        <v/>
      </c>
      <c r="N61" s="197" t="str">
        <f t="shared" ref="N61:N62" si="42">IF(SUM(AF61:AK61)=0,"",SUM(AF61:AK61))</f>
        <v/>
      </c>
      <c r="O61" s="197">
        <f t="shared" ref="O61:O62" si="43">SUM(H61:M61)+IF(ISNUMBER(N61),N61,0)</f>
        <v>1</v>
      </c>
      <c r="P61" s="201" t="s">
        <v>212</v>
      </c>
      <c r="R61" s="9"/>
      <c r="S61" s="14"/>
      <c r="AE61" s="367" t="str">
        <f t="shared" ref="AE61:AE62" si="44">G61</f>
        <v>北詰</v>
      </c>
      <c r="AF61" s="357" t="str">
        <f>IFERROR(VLOOKUP(CONCATENATE($A60,AF60,"-",$G61,"-",$G62),(BluePointFrom):(BluePointTo),3,FALSE),IFERROR(VLOOKUP(CONCATENATE($A60,AF60,"-",$G61,"-",$G62),(YellowPointFrom):(YellowPointTo),3,FALSE),""))</f>
        <v/>
      </c>
      <c r="AG61" s="315" t="str">
        <f>IFERROR(VLOOKUP(CONCATENATE($A60,AG60,"-",$G61,"-",$G62),(BluePointFrom):(BluePointTo),3,FALSE),IFERROR(VLOOKUP(CONCATENATE($A60,AG60,"-",$G61,"-",$G62),(YellowPointFrom):(YellowPointTo),3,FALSE),""))</f>
        <v/>
      </c>
      <c r="AH61" s="316" t="str">
        <f>IFERROR(VLOOKUP(CONCATENATE($A60,AH60,"-",$G61,"-",$G62),(BluePointFrom):(BluePointTo),3,FALSE),IFERROR(VLOOKUP(CONCATENATE($A60,AH60,"-",$G61,"-",$G62),(YellowPointFrom):(YellowPointTo),3,FALSE),""))</f>
        <v/>
      </c>
      <c r="AI61" s="314" t="str">
        <f>IFERROR(VLOOKUP(CONCATENATE($A60,AI60,"-",$G61,"-",$G62),(BluePointFrom):(BluePointTo),3,FALSE),IFERROR(VLOOKUP(CONCATENATE($A60,AI60,"-",$G61,"-",$G62),(YellowPointFrom):(YellowPointTo),3,FALSE),""))</f>
        <v/>
      </c>
      <c r="AJ61" s="315" t="str">
        <f>IFERROR(VLOOKUP(CONCATENATE($A60,AJ60,"-",$G61,"-",$G62),(BluePointFrom):(BluePointTo),3,FALSE),IFERROR(VLOOKUP(CONCATENATE($A60,AJ60,"-",$G61,"-",$G62),(YellowPointFrom):(YellowPointTo),3,FALSE),""))</f>
        <v/>
      </c>
      <c r="AK61" s="316" t="str">
        <f>IFERROR(VLOOKUP(CONCATENATE($A60,AK60,"-",$G61,"-",$G62),(BluePointFrom):(BluePointTo),3,FALSE),IFERROR(VLOOKUP(CONCATENATE($A60,AK60,"-",$G61,"-",$G62),(YellowPointFrom):(YellowPointTo),3,FALSE),""))</f>
        <v/>
      </c>
    </row>
    <row r="62" spans="1:43" ht="26.25" customHeight="1" thickBot="1">
      <c r="A62" s="154" t="str">
        <f>CONCATENATE(P62,A60)</f>
        <v>LPF</v>
      </c>
      <c r="B62" s="115" t="s">
        <v>203</v>
      </c>
      <c r="C62" s="116" t="str">
        <f>IFERROR(VLOOKUP($B62,(ListFrom):(ListTo),COLUMNS((ListFrom):C62),FALSE),"")</f>
        <v>志摩XO</v>
      </c>
      <c r="D62" s="180" t="str">
        <f>IFERROR(VLOOKUP($B62,(ListFrom):(ListTo),COLUMNS((ListFrom):D62),FALSE),"")</f>
        <v>加藤琢也</v>
      </c>
      <c r="E62" s="180" t="str">
        <f>IFERROR(VLOOKUP($B62,(ListFrom):(ListTo),COLUMNS((ListFrom):E62),FALSE),"")</f>
        <v>Takuya kato</v>
      </c>
      <c r="F62" s="117" t="str">
        <f>IFERROR(VLOOKUP($B62,(ListFrom):(ListTo),COLUMNS((ListFrom):F62),FALSE),"")</f>
        <v>JPNTK19</v>
      </c>
      <c r="G62" s="124" t="str">
        <f>IFERROR(VLOOKUP($B62,(ListFrom):(ListTo),COLUMNS((ListFrom):G62),FALSE),"")</f>
        <v>加藤</v>
      </c>
      <c r="H62" s="193">
        <f>IFERROR(VLOOKUP(CONCATENATE($A60,H60,"-",$G62,"-",$G61),(BluePointFrom):(BluePointTo),2,FALSE),IFERROR(VLOOKUP(CONCATENATE($A60,H60,"-",$G62,"-",$G61),(YellowPointFrom):(YellowPointTo),2,FALSE),""))</f>
        <v>0</v>
      </c>
      <c r="I62" s="279" t="str">
        <f>IFERROR(VLOOKUP(CONCATENATE($A60,I60,"-",$G62,"-",$G61),(BluePointFrom):(BluePointTo),2,FALSE),IFERROR(VLOOKUP(CONCATENATE($A60,I60,"-",$G62,"-",$G61),(YellowPointFrom):(YellowPointTo),2,FALSE),""))</f>
        <v/>
      </c>
      <c r="J62" s="279" t="str">
        <f>IFERROR(VLOOKUP(CONCATENATE($A60,J60,"-",$G62,"-",$G61),(BluePointFrom):(BluePointTo),2,FALSE),IFERROR(VLOOKUP(CONCATENATE($A60,J60,"-",$G62,"-",$G61),(YellowPointFrom):(YellowPointTo),2,FALSE),""))</f>
        <v/>
      </c>
      <c r="K62" s="279" t="str">
        <f>IFERROR(VLOOKUP(CONCATENATE($A60,K60,"-",$G62,"-",$G61),(BluePointFrom):(BluePointTo),2,FALSE),IFERROR(VLOOKUP(CONCATENATE($A60,K60,"-",$G62,"-",$G61),(YellowPointFrom):(YellowPointTo),2,FALSE),""))</f>
        <v/>
      </c>
      <c r="L62" s="279" t="str">
        <f>IFERROR(VLOOKUP(CONCATENATE($A60,L60,"-",$G62,"-",$G61),(BluePointFrom):(BluePointTo),2,FALSE),IFERROR(VLOOKUP(CONCATENATE($A60,L60,"-",$G62,"-",$G61),(YellowPointFrom):(YellowPointTo),2,FALSE),""))</f>
        <v/>
      </c>
      <c r="M62" s="280" t="str">
        <f>IFERROR(VLOOKUP(CONCATENATE($A60,M60,"-",$G62,"-",$G61),(BluePointFrom):(BluePointTo),2,FALSE),IFERROR(VLOOKUP(CONCATENATE($A60,M60,"-",$G62,"-",$G61),(YellowPointFrom):(YellowPointTo),2,FALSE),""))</f>
        <v/>
      </c>
      <c r="N62" s="198" t="str">
        <f t="shared" si="42"/>
        <v/>
      </c>
      <c r="O62" s="198">
        <f t="shared" si="43"/>
        <v>0</v>
      </c>
      <c r="P62" s="122" t="s">
        <v>213</v>
      </c>
      <c r="R62" s="9"/>
      <c r="S62" s="14"/>
      <c r="AE62" s="368" t="str">
        <f t="shared" si="44"/>
        <v>加藤</v>
      </c>
      <c r="AF62" s="358" t="str">
        <f>IFERROR(VLOOKUP(CONCATENATE($A60,AF60,"-",$G62,"-",$G61),(BluePointFrom):(BluePointTo),3,FALSE),IFERROR(VLOOKUP(CONCATENATE($A60,AF60,"-",$G62,"-",$G61),(YellowPointFrom):(YellowPointTo),3,FALSE),""))</f>
        <v/>
      </c>
      <c r="AG62" s="359" t="str">
        <f>IFERROR(VLOOKUP(CONCATENATE($A60,AG60,"-",$G62,"-",$G61),(BluePointFrom):(BluePointTo),3,FALSE),IFERROR(VLOOKUP(CONCATENATE($A60,AG60,"-",$G62,"-",$G61),(YellowPointFrom):(YellowPointTo),3,FALSE),""))</f>
        <v/>
      </c>
      <c r="AH62" s="360" t="str">
        <f>IFERROR(VLOOKUP(CONCATENATE($A60,AH60,"-",$G62,"-",$G61),(BluePointFrom):(BluePointTo),3,FALSE),IFERROR(VLOOKUP(CONCATENATE($A60,AH60,"-",$G62,"-",$G61),(YellowPointFrom):(YellowPointTo),3,FALSE),""))</f>
        <v/>
      </c>
      <c r="AI62" s="361" t="str">
        <f>IFERROR(VLOOKUP(CONCATENATE($A60,AI60,"-",$G62,"-",$G61),(BluePointFrom):(BluePointTo),3,FALSE),IFERROR(VLOOKUP(CONCATENATE($A60,AI60,"-",$G62,"-",$G61),(YellowPointFrom):(YellowPointTo),3,FALSE),""))</f>
        <v/>
      </c>
      <c r="AJ62" s="359" t="str">
        <f>IFERROR(VLOOKUP(CONCATENATE($A60,AJ60,"-",$G62,"-",$G61),(BluePointFrom):(BluePointTo),3,FALSE),IFERROR(VLOOKUP(CONCATENATE($A60,AJ60,"-",$G62,"-",$G61),(YellowPointFrom):(YellowPointTo),3,FALSE),""))</f>
        <v/>
      </c>
      <c r="AK62" s="360" t="str">
        <f>IFERROR(VLOOKUP(CONCATENATE($A60,AK60,"-",$G62,"-",$G61),(BluePointFrom):(BluePointTo),3,FALSE),IFERROR(VLOOKUP(CONCATENATE($A60,AK60,"-",$G62,"-",$G61),(YellowPointFrom):(YellowPointTo),3,FALSE),""))</f>
        <v/>
      </c>
    </row>
    <row r="63" spans="1:43" ht="26.25" hidden="1" customHeight="1">
      <c r="A63" s="152" t="s">
        <v>41</v>
      </c>
      <c r="B63" s="74" t="s">
        <v>1</v>
      </c>
      <c r="C63" s="634" t="s">
        <v>106</v>
      </c>
      <c r="D63" s="635"/>
      <c r="E63" s="635"/>
      <c r="F63" s="635"/>
      <c r="G63" s="636"/>
      <c r="H63" s="121">
        <v>1</v>
      </c>
      <c r="I63" s="109">
        <v>2</v>
      </c>
      <c r="J63" s="110">
        <v>3</v>
      </c>
      <c r="K63" s="108">
        <v>4</v>
      </c>
      <c r="L63" s="109">
        <v>5</v>
      </c>
      <c r="M63" s="110">
        <v>6</v>
      </c>
      <c r="N63" s="107" t="s">
        <v>97</v>
      </c>
      <c r="O63" s="199" t="s">
        <v>104</v>
      </c>
      <c r="P63" s="200" t="s">
        <v>50</v>
      </c>
      <c r="Q63" s="125" t="s">
        <v>20</v>
      </c>
      <c r="R63" s="9"/>
      <c r="S63" s="14"/>
      <c r="AE63" s="369"/>
      <c r="AF63" s="353">
        <v>1</v>
      </c>
      <c r="AG63" s="354">
        <v>2</v>
      </c>
      <c r="AH63" s="355">
        <v>3</v>
      </c>
      <c r="AI63" s="356">
        <v>4</v>
      </c>
      <c r="AJ63" s="354">
        <v>5</v>
      </c>
      <c r="AK63" s="355">
        <v>6</v>
      </c>
    </row>
    <row r="64" spans="1:43" ht="26.25" hidden="1" customHeight="1">
      <c r="A64" s="153" t="str">
        <f>CONCATENATE(P64,A63)</f>
        <v>SFA</v>
      </c>
      <c r="B64" s="111"/>
      <c r="C64" s="112" t="str">
        <f>IFERROR(VLOOKUP($B64,(ListFrom):(ListTo),COLUMNS((ListFrom):C64),FALSE),"")</f>
        <v/>
      </c>
      <c r="D64" s="179" t="str">
        <f>IFERROR(VLOOKUP($B64,(ListFrom):(ListTo),COLUMNS((ListFrom):D64),FALSE),"")</f>
        <v/>
      </c>
      <c r="E64" s="179" t="str">
        <f>IFERROR(VLOOKUP($B64,(ListFrom):(ListTo),COLUMNS((ListFrom):E64),FALSE),"")</f>
        <v/>
      </c>
      <c r="F64" s="113" t="str">
        <f>IFERROR(VLOOKUP($B64,(ListFrom):(ListTo),COLUMNS((ListFrom):F64),FALSE),"")</f>
        <v/>
      </c>
      <c r="G64" s="114" t="str">
        <f>IFERROR(VLOOKUP($B64,(ListFrom):(ListTo),COLUMNS((ListFrom):G64),FALSE),"")</f>
        <v/>
      </c>
      <c r="H64" s="190" t="str">
        <f>IFERROR(VLOOKUP(CONCATENATE($A63,H63,"-",$G64,"-",$G65),(BluePointFrom):(BluePointTo),2,FALSE),IFERROR(VLOOKUP(CONCATENATE($A63,H63,"-",$G64,"-",$G65),(YellowPointFrom):(YellowPointTo),2,FALSE),""))</f>
        <v/>
      </c>
      <c r="I64" s="97" t="str">
        <f>IFERROR(VLOOKUP(CONCATENATE($A63,I63,"-",$G64,"-",$G65),(BluePointFrom):(BluePointTo),2,FALSE),IFERROR(VLOOKUP(CONCATENATE($A63,I63,"-",$G64,"-",$G65),(YellowPointFrom):(YellowPointTo),2,FALSE),""))</f>
        <v/>
      </c>
      <c r="J64" s="191" t="str">
        <f>IFERROR(VLOOKUP(CONCATENATE($A63,J63,"-",$G64,"-",$G65),(BluePointFrom):(BluePointTo),2,FALSE),IFERROR(VLOOKUP(CONCATENATE($A63,J63,"-",$G64,"-",$G65),(YellowPointFrom):(YellowPointTo),2,FALSE),""))</f>
        <v/>
      </c>
      <c r="K64" s="192" t="str">
        <f>IFERROR(VLOOKUP(CONCATENATE($A63,K63,"-",$G64,"-",$G65),(BluePointFrom):(BluePointTo),2,FALSE),IFERROR(VLOOKUP(CONCATENATE($A63,K63,"-",$G64,"-",$G65),(YellowPointFrom):(YellowPointTo),2,FALSE),""))</f>
        <v/>
      </c>
      <c r="L64" s="97" t="str">
        <f>IFERROR(VLOOKUP(CONCATENATE($A63,L63,"-",$G64,"-",$G65),(BluePointFrom):(BluePointTo),2,FALSE),IFERROR(VLOOKUP(CONCATENATE($A63,L63,"-",$G64,"-",$G65),(YellowPointFrom):(YellowPointTo),2,FALSE),""))</f>
        <v/>
      </c>
      <c r="M64" s="191" t="str">
        <f>IFERROR(VLOOKUP(CONCATENATE($A63,M63,"-",$G64,"-",$G65),(BluePointFrom):(BluePointTo),2,FALSE),IFERROR(VLOOKUP(CONCATENATE($A63,M63,"-",$G64,"-",$G65),(YellowPointFrom):(YellowPointTo),2,FALSE),""))</f>
        <v/>
      </c>
      <c r="N64" s="197" t="str">
        <f>IF(SUM(AF64:AK64)=0,"",SUM(AF64:AK64))</f>
        <v/>
      </c>
      <c r="O64" s="197">
        <f>SUM(H64:M64)+IF(ISNUMBER(N64),N64,0)</f>
        <v>0</v>
      </c>
      <c r="P64" s="201"/>
      <c r="Q64" s="123" t="str">
        <f>CONCATENATE(P64,A63)</f>
        <v>SFA</v>
      </c>
      <c r="R64" s="9"/>
      <c r="S64" s="14"/>
      <c r="AE64" s="370" t="str">
        <f t="shared" ref="AE64:AE65" si="45">G64</f>
        <v/>
      </c>
      <c r="AF64" s="357" t="str">
        <f>IFERROR(VLOOKUP(CONCATENATE($A63,AF63,"-",$G64,"-",$G65),(BluePointFrom):(BluePointTo),3,FALSE),IFERROR(VLOOKUP(CONCATENATE($A63,AF63,"-",$G64,"-",$G65),(YellowPointFrom):(YellowPointTo),3,FALSE),""))</f>
        <v/>
      </c>
      <c r="AG64" s="315" t="str">
        <f>IFERROR(VLOOKUP(CONCATENATE($A63,AG63,"-",$G64,"-",$G65),(BluePointFrom):(BluePointTo),3,FALSE),IFERROR(VLOOKUP(CONCATENATE($A63,AG63,"-",$G64,"-",$G65),(YellowPointFrom):(YellowPointTo),3,FALSE),""))</f>
        <v/>
      </c>
      <c r="AH64" s="316" t="str">
        <f>IFERROR(VLOOKUP(CONCATENATE($A63,AH63,"-",$G64,"-",$G65),(BluePointFrom):(BluePointTo),3,FALSE),IFERROR(VLOOKUP(CONCATENATE($A63,AH63,"-",$G64,"-",$G65),(YellowPointFrom):(YellowPointTo),3,FALSE),""))</f>
        <v/>
      </c>
      <c r="AI64" s="314" t="str">
        <f>IFERROR(VLOOKUP(CONCATENATE($A63,AI63,"-",$G64,"-",$G65),(BluePointFrom):(BluePointTo),3,FALSE),IFERROR(VLOOKUP(CONCATENATE($A63,AI63,"-",$G64,"-",$G65),(YellowPointFrom):(YellowPointTo),3,FALSE),""))</f>
        <v/>
      </c>
      <c r="AJ64" s="315" t="str">
        <f>IFERROR(VLOOKUP(CONCATENATE($A63,AJ63,"-",$G64,"-",$G65),(BluePointFrom):(BluePointTo),3,FALSE),IFERROR(VLOOKUP(CONCATENATE($A63,AJ63,"-",$G64,"-",$G65),(YellowPointFrom):(YellowPointTo),3,FALSE),""))</f>
        <v/>
      </c>
      <c r="AK64" s="316" t="str">
        <f>IFERROR(VLOOKUP(CONCATENATE($A63,AK63,"-",$G64,"-",$G65),(BluePointFrom):(BluePointTo),3,FALSE),IFERROR(VLOOKUP(CONCATENATE($A63,AK63,"-",$G64,"-",$G65),(YellowPointFrom):(YellowPointTo),3,FALSE),""))</f>
        <v/>
      </c>
    </row>
    <row r="65" spans="1:37" ht="26.25" hidden="1" customHeight="1" thickBot="1">
      <c r="A65" s="154" t="str">
        <f>CONCATENATE(P65,A63)</f>
        <v>SFA</v>
      </c>
      <c r="B65" s="115"/>
      <c r="C65" s="116" t="str">
        <f>IFERROR(VLOOKUP($B65,(ListFrom):(ListTo),COLUMNS((ListFrom):C65),FALSE),"")</f>
        <v/>
      </c>
      <c r="D65" s="180" t="str">
        <f>IFERROR(VLOOKUP($B65,(ListFrom):(ListTo),COLUMNS((ListFrom):D65),FALSE),"")</f>
        <v/>
      </c>
      <c r="E65" s="180" t="str">
        <f>IFERROR(VLOOKUP($B65,(ListFrom):(ListTo),COLUMNS((ListFrom):E65),FALSE),"")</f>
        <v/>
      </c>
      <c r="F65" s="117" t="str">
        <f>IFERROR(VLOOKUP($B65,(ListFrom):(ListTo),COLUMNS((ListFrom):F65),FALSE),"")</f>
        <v/>
      </c>
      <c r="G65" s="115" t="str">
        <f>IFERROR(VLOOKUP($B65,(ListFrom):(ListTo),COLUMNS((ListFrom):G65),FALSE),"")</f>
        <v/>
      </c>
      <c r="H65" s="193" t="str">
        <f>IFERROR(VLOOKUP(CONCATENATE($A63,H63,"-",$G65,"-",$G64),(BluePointFrom):(BluePointTo),2,FALSE),IFERROR(VLOOKUP(CONCATENATE($A63,H63,"-",$G65,"-",$G64),(YellowPointFrom):(YellowPointTo),2,FALSE),""))</f>
        <v/>
      </c>
      <c r="I65" s="194" t="str">
        <f>IFERROR(VLOOKUP(CONCATENATE($A63,I63,"-",$G65,"-",$G64),(BluePointFrom):(BluePointTo),2,FALSE),IFERROR(VLOOKUP(CONCATENATE($A63,I63,"-",$G65,"-",$G64),(YellowPointFrom):(YellowPointTo),2,FALSE),""))</f>
        <v/>
      </c>
      <c r="J65" s="195" t="str">
        <f>IFERROR(VLOOKUP(CONCATENATE($A63,J63,"-",$G65,"-",$G64),(BluePointFrom):(BluePointTo),2,FALSE),IFERROR(VLOOKUP(CONCATENATE($A63,J63,"-",$G65,"-",$G64),(YellowPointFrom):(YellowPointTo),2,FALSE),""))</f>
        <v/>
      </c>
      <c r="K65" s="196" t="str">
        <f>IFERROR(VLOOKUP(CONCATENATE($A63,K63,"-",$G65,"-",$G64),(BluePointFrom):(BluePointTo),2,FALSE),IFERROR(VLOOKUP(CONCATENATE($A63,K63,"-",$G65,"-",$G64),(YellowPointFrom):(YellowPointTo),2,FALSE),""))</f>
        <v/>
      </c>
      <c r="L65" s="194" t="str">
        <f>IFERROR(VLOOKUP(CONCATENATE($A63,L63,"-",$G65,"-",$G64),(BluePointFrom):(BluePointTo),2,FALSE),IFERROR(VLOOKUP(CONCATENATE($A63,L63,"-",$G65,"-",$G64),(YellowPointFrom):(YellowPointTo),2,FALSE),""))</f>
        <v/>
      </c>
      <c r="M65" s="195" t="str">
        <f>IFERROR(VLOOKUP(CONCATENATE($A63,M63,"-",$G65,"-",$G64),(BluePointFrom):(BluePointTo),2,FALSE),IFERROR(VLOOKUP(CONCATENATE($A63,M63,"-",$G65,"-",$G64),(YellowPointFrom):(YellowPointTo),2,FALSE),""))</f>
        <v/>
      </c>
      <c r="N65" s="198" t="str">
        <f>IF(SUM(AF65:AK65)=0,"",SUM(AF65:AK65))</f>
        <v/>
      </c>
      <c r="O65" s="198">
        <f t="shared" ref="O65" si="46">SUM(H65:M65)+IF(ISNUMBER(N65),N65,0)</f>
        <v>0</v>
      </c>
      <c r="P65" s="122"/>
      <c r="Q65" s="124" t="str">
        <f>CONCATENATE(P65,A63)</f>
        <v>SFA</v>
      </c>
      <c r="R65" s="9"/>
      <c r="S65" s="14"/>
      <c r="AE65" s="371" t="str">
        <f t="shared" si="45"/>
        <v/>
      </c>
      <c r="AF65" s="372" t="str">
        <f>IFERROR(VLOOKUP(CONCATENATE($A63,AF63,"-",$G65,"-",$G64),(BluePointFrom):(BluePointTo),3,FALSE),IFERROR(VLOOKUP(CONCATENATE($A63,AF63,"-",$G65,"-",$G64),(YellowPointFrom):(YellowPointTo),3,FALSE),""))</f>
        <v/>
      </c>
      <c r="AG65" s="373" t="str">
        <f>IFERROR(VLOOKUP(CONCATENATE($A63,AG63,"-",$G65,"-",$G64),(BluePointFrom):(BluePointTo),3,FALSE),IFERROR(VLOOKUP(CONCATENATE($A63,AG63,"-",$G65,"-",$G64),(YellowPointFrom):(YellowPointTo),3,FALSE),""))</f>
        <v/>
      </c>
      <c r="AH65" s="374" t="str">
        <f>IFERROR(VLOOKUP(CONCATENATE($A63,AH63,"-",$G65,"-",$G64),(BluePointFrom):(BluePointTo),3,FALSE),IFERROR(VLOOKUP(CONCATENATE($A63,AH63,"-",$G65,"-",$G64),(YellowPointFrom):(YellowPointTo),3,FALSE),""))</f>
        <v/>
      </c>
      <c r="AI65" s="375" t="str">
        <f>IFERROR(VLOOKUP(CONCATENATE($A63,AI63,"-",$G65,"-",$G64),(BluePointFrom):(BluePointTo),3,FALSE),IFERROR(VLOOKUP(CONCATENATE($A63,AI63,"-",$G65,"-",$G64),(YellowPointFrom):(YellowPointTo),3,FALSE),""))</f>
        <v/>
      </c>
      <c r="AJ65" s="373" t="str">
        <f>IFERROR(VLOOKUP(CONCATENATE($A63,AJ63,"-",$G65,"-",$G64),(BluePointFrom):(BluePointTo),3,FALSE),IFERROR(VLOOKUP(CONCATENATE($A63,AJ63,"-",$G65,"-",$G64),(YellowPointFrom):(YellowPointTo),3,FALSE),""))</f>
        <v/>
      </c>
      <c r="AK65" s="374" t="str">
        <f>IFERROR(VLOOKUP(CONCATENATE($A63,AK63,"-",$G65,"-",$G64),(BluePointFrom):(BluePointTo),3,FALSE),IFERROR(VLOOKUP(CONCATENATE($A63,AK63,"-",$G65,"-",$G64),(YellowPointFrom):(YellowPointTo),3,FALSE),""))</f>
        <v/>
      </c>
    </row>
    <row r="66" spans="1:37" ht="18" customHeight="1">
      <c r="S66" s="14"/>
      <c r="AE66" s="11"/>
      <c r="AF66" s="14"/>
      <c r="AG66" s="14"/>
      <c r="AH66" s="14"/>
      <c r="AI66" s="14"/>
      <c r="AJ66" s="14"/>
      <c r="AK66" s="14"/>
    </row>
    <row r="67" spans="1:37" ht="26.25" customHeight="1" thickBot="1">
      <c r="A67" s="17"/>
      <c r="B67" s="457" t="s">
        <v>201</v>
      </c>
      <c r="C67" s="16"/>
      <c r="D67" s="16"/>
      <c r="E67" s="16"/>
      <c r="F67" s="18"/>
      <c r="G67" s="19"/>
      <c r="H67" s="20"/>
      <c r="I67" s="9"/>
      <c r="J67" s="9"/>
      <c r="K67" s="20"/>
      <c r="L67" s="9"/>
      <c r="M67" s="9"/>
      <c r="R67" s="377"/>
      <c r="W67" s="2"/>
      <c r="AE67" s="19"/>
      <c r="AF67" s="20"/>
      <c r="AI67" s="20"/>
    </row>
    <row r="68" spans="1:37" ht="26.25" hidden="1" customHeight="1">
      <c r="A68" s="152" t="s">
        <v>122</v>
      </c>
      <c r="B68" s="74" t="s">
        <v>1</v>
      </c>
      <c r="C68" s="656" t="s">
        <v>126</v>
      </c>
      <c r="D68" s="657"/>
      <c r="E68" s="657"/>
      <c r="F68" s="657"/>
      <c r="G68" s="658"/>
      <c r="H68" s="121">
        <v>1</v>
      </c>
      <c r="I68" s="274">
        <v>2</v>
      </c>
      <c r="J68" s="274">
        <v>3</v>
      </c>
      <c r="K68" s="275">
        <v>4</v>
      </c>
      <c r="L68" s="274">
        <v>5</v>
      </c>
      <c r="M68" s="275">
        <v>6</v>
      </c>
      <c r="N68" s="432" t="s">
        <v>127</v>
      </c>
      <c r="O68" s="199" t="s">
        <v>104</v>
      </c>
      <c r="P68" s="436" t="s">
        <v>132</v>
      </c>
      <c r="R68" s="378"/>
      <c r="S68" s="378"/>
      <c r="T68" s="378"/>
      <c r="U68" s="378"/>
      <c r="V68" s="378"/>
      <c r="W68" s="378"/>
      <c r="X68" s="282"/>
      <c r="Y68" s="282"/>
      <c r="AE68" s="362"/>
      <c r="AF68" s="363">
        <v>1</v>
      </c>
      <c r="AG68" s="364">
        <v>2</v>
      </c>
      <c r="AH68" s="365">
        <v>3</v>
      </c>
      <c r="AI68" s="366">
        <v>4</v>
      </c>
      <c r="AJ68" s="364">
        <v>5</v>
      </c>
      <c r="AK68" s="365">
        <v>6</v>
      </c>
    </row>
    <row r="69" spans="1:37" ht="26.25" hidden="1" customHeight="1">
      <c r="A69" s="153" t="str">
        <f>CONCATENATE(P69,A68)</f>
        <v>CF5</v>
      </c>
      <c r="B69" s="111" t="s">
        <v>19</v>
      </c>
      <c r="C69" s="112" t="str">
        <f>IFERROR(VLOOKUP($B69,(ListFrom):(ListTo),MATCH(C$17,Headwords,0),FALSE),"")</f>
        <v>紀州ヨット少年団（友）</v>
      </c>
      <c r="D69" s="179" t="str">
        <f>IFERROR(VLOOKUP($B69,(ListFrom):(ListTo),MATCH(D$17,Headwords,0),FALSE),"")</f>
        <v>荒川友紀彦</v>
      </c>
      <c r="E69" s="179" t="str">
        <f>IFERROR(VLOOKUP($B69,(ListFrom):(ListTo),MATCH(E$17,Headwords,0),FALSE),"")</f>
        <v>Yukihiko Arakawa</v>
      </c>
      <c r="F69" s="113" t="str">
        <f>IFERROR(VLOOKUP($B69,(ListFrom):(ListTo),MATCH(F$17,Headwords,0),FALSE),"")</f>
        <v>JPNYA4</v>
      </c>
      <c r="G69" s="123" t="str">
        <f>IFERROR(VLOOKUP($B69,(ListFrom):(ListTo),MATCH(G$17,Headwords,0),FALSE),"")</f>
        <v>荒川</v>
      </c>
      <c r="H69" s="190" t="str">
        <f>IFERROR(VLOOKUP(CONCATENATE($A68,H68,"-",$G69,"-",$G70),(BluePointFrom):(BluePointTo),2,FALSE),IFERROR(VLOOKUP(CONCATENATE($A68,H68,"-",$G69,"-",$G70),(YellowPointFrom):(YellowPointTo),2,FALSE),""))</f>
        <v/>
      </c>
      <c r="I69" s="277" t="str">
        <f>IFERROR(VLOOKUP(CONCATENATE($A68,I68,"-",$G69,"-",$G70),(BluePointFrom):(BluePointTo),2,FALSE),IFERROR(VLOOKUP(CONCATENATE($A68,I68,"-",$G69,"-",$G70),(YellowPointFrom):(YellowPointTo),2,FALSE),""))</f>
        <v/>
      </c>
      <c r="J69" s="277" t="str">
        <f>IFERROR(VLOOKUP(CONCATENATE($A68,J68,"-",$G69,"-",$G70),(BluePointFrom):(BluePointTo),2,FALSE),IFERROR(VLOOKUP(CONCATENATE($A68,J68,"-",$G69,"-",$G70),(YellowPointFrom):(YellowPointTo),2,FALSE),""))</f>
        <v/>
      </c>
      <c r="K69" s="278" t="str">
        <f>IFERROR(VLOOKUP(CONCATENATE($A68,K68,"-",$G69,"-",$G70),(BluePointFrom):(BluePointTo),2,FALSE),IFERROR(VLOOKUP(CONCATENATE($A68,K68,"-",$G69,"-",$G70),(YellowPointFrom):(YellowPointTo),2,FALSE),""))</f>
        <v/>
      </c>
      <c r="L69" s="277" t="str">
        <f>IFERROR(VLOOKUP(CONCATENATE($A68,L68,"-",$G69,"-",$G70),(BluePointFrom):(BluePointTo),2,FALSE),IFERROR(VLOOKUP(CONCATENATE($A68,L68,"-",$G69,"-",$G70),(YellowPointFrom):(YellowPointTo),2,FALSE),""))</f>
        <v/>
      </c>
      <c r="M69" s="278" t="str">
        <f>IFERROR(VLOOKUP(CONCATENATE($A68,M68,"-",$G69,"-",$G70),(BluePointFrom):(BluePointTo),2,FALSE),IFERROR(VLOOKUP(CONCATENATE($A68,M68,"-",$G69,"-",$G70),(YellowPointFrom):(YellowPointTo),2,FALSE),""))</f>
        <v/>
      </c>
      <c r="N69" s="197" t="str">
        <f t="shared" ref="N69:N70" si="47">IF(SUM(AF69:AK69)=0,"",SUM(AF69:AK69))</f>
        <v/>
      </c>
      <c r="O69" s="197">
        <f t="shared" ref="O69:O70" si="48">SUM(H69:M69)+IF(ISNUMBER(N69),N69,0)</f>
        <v>0</v>
      </c>
      <c r="P69" s="201"/>
      <c r="R69" s="379"/>
      <c r="S69" s="283"/>
      <c r="T69" s="283"/>
      <c r="U69" s="283"/>
      <c r="V69" s="283"/>
      <c r="W69" s="283"/>
      <c r="X69" s="283"/>
      <c r="Y69" s="283"/>
      <c r="AE69" s="367" t="str">
        <f t="shared" ref="AE69:AE70" si="49">G69</f>
        <v>荒川</v>
      </c>
      <c r="AF69" s="357" t="str">
        <f>IFERROR(VLOOKUP(CONCATENATE($A68,AF68,"-",$G69,"-",$G70),(BluePointFrom):(BluePointTo),3,FALSE),IFERROR(VLOOKUP(CONCATENATE($A68,AF68,"-",$G69,"-",$G70),(YellowPointFrom):(YellowPointTo),3,FALSE),""))</f>
        <v/>
      </c>
      <c r="AG69" s="315" t="str">
        <f>IFERROR(VLOOKUP(CONCATENATE($A68,AG68,"-",$G69,"-",$G70),(BluePointFrom):(BluePointTo),3,FALSE),IFERROR(VLOOKUP(CONCATENATE($A68,AG68,"-",$G69,"-",$G70),(YellowPointFrom):(YellowPointTo),3,FALSE),""))</f>
        <v/>
      </c>
      <c r="AH69" s="316" t="str">
        <f>IFERROR(VLOOKUP(CONCATENATE($A68,AH68,"-",$G69,"-",$G70),(BluePointFrom):(BluePointTo),3,FALSE),IFERROR(VLOOKUP(CONCATENATE($A68,AH68,"-",$G69,"-",$G70),(YellowPointFrom):(YellowPointTo),3,FALSE),""))</f>
        <v/>
      </c>
      <c r="AI69" s="314" t="str">
        <f>IFERROR(VLOOKUP(CONCATENATE($A68,AI68,"-",$G69,"-",$G70),(BluePointFrom):(BluePointTo),3,FALSE),IFERROR(VLOOKUP(CONCATENATE($A68,AI68,"-",$G69,"-",$G70),(YellowPointFrom):(YellowPointTo),3,FALSE),""))</f>
        <v/>
      </c>
      <c r="AJ69" s="315" t="str">
        <f>IFERROR(VLOOKUP(CONCATENATE($A68,AJ68,"-",$G69,"-",$G70),(BluePointFrom):(BluePointTo),3,FALSE),IFERROR(VLOOKUP(CONCATENATE($A68,AJ68,"-",$G69,"-",$G70),(YellowPointFrom):(YellowPointTo),3,FALSE),""))</f>
        <v/>
      </c>
      <c r="AK69" s="316" t="str">
        <f>IFERROR(VLOOKUP(CONCATENATE($A68,AK68,"-",$G69,"-",$G70),(BluePointFrom):(BluePointTo),3,FALSE),IFERROR(VLOOKUP(CONCATENATE($A68,AK68,"-",$G69,"-",$G70),(YellowPointFrom):(YellowPointTo),3,FALSE),""))</f>
        <v/>
      </c>
    </row>
    <row r="70" spans="1:37" ht="26.25" hidden="1" customHeight="1" thickBot="1">
      <c r="A70" s="154" t="str">
        <f>CONCATENATE(P70,A68)</f>
        <v>CF5</v>
      </c>
      <c r="B70" s="115" t="s">
        <v>123</v>
      </c>
      <c r="C70" s="116" t="str">
        <f>IFERROR(VLOOKUP($B70,(ListFrom):(ListTo),MATCH(C$17,Headwords,0),FALSE),"")</f>
        <v>リダブル</v>
      </c>
      <c r="D70" s="180" t="str">
        <f>IFERROR(VLOOKUP($B70,(ListFrom):(ListTo),MATCH(D$17,Headwords,0),FALSE),"")</f>
        <v>東浦啓太　</v>
      </c>
      <c r="E70" s="180" t="str">
        <f>IFERROR(VLOOKUP($B70,(ListFrom):(ListTo),MATCH(E$17,Headwords,0),FALSE),"")</f>
        <v>Keita Toura</v>
      </c>
      <c r="F70" s="117" t="str">
        <f>IFERROR(VLOOKUP($B70,(ListFrom):(ListTo),MATCH(F$17,Headwords,0),FALSE),"")</f>
        <v>JPNKT34</v>
      </c>
      <c r="G70" s="124" t="str">
        <f>IFERROR(VLOOKUP($B70,(ListFrom):(ListTo),MATCH(G$17,Headwords,0),FALSE),"")</f>
        <v>東浦</v>
      </c>
      <c r="H70" s="193" t="str">
        <f>IFERROR(VLOOKUP(CONCATENATE($A68,H68,"-",$G70,"-",$G69),(BluePointFrom):(BluePointTo),2,FALSE),IFERROR(VLOOKUP(CONCATENATE($A68,H68,"-",$G70,"-",$G69),(YellowPointFrom):(YellowPointTo),2,FALSE),""))</f>
        <v/>
      </c>
      <c r="I70" s="279" t="str">
        <f>IFERROR(VLOOKUP(CONCATENATE($A68,I68,"-",$G70,"-",$G69),(BluePointFrom):(BluePointTo),2,FALSE),IFERROR(VLOOKUP(CONCATENATE($A68,I68,"-",$G70,"-",$G69),(YellowPointFrom):(YellowPointTo),2,FALSE),""))</f>
        <v/>
      </c>
      <c r="J70" s="279" t="str">
        <f>IFERROR(VLOOKUP(CONCATENATE($A68,J68,"-",$G70,"-",$G69),(BluePointFrom):(BluePointTo),2,FALSE),IFERROR(VLOOKUP(CONCATENATE($A68,J68,"-",$G70,"-",$G69),(YellowPointFrom):(YellowPointTo),2,FALSE),""))</f>
        <v/>
      </c>
      <c r="K70" s="280" t="str">
        <f>IFERROR(VLOOKUP(CONCATENATE($A68,K68,"-",$G70,"-",$G69),(BluePointFrom):(BluePointTo),2,FALSE),IFERROR(VLOOKUP(CONCATENATE($A68,K68,"-",$G70,"-",$G69),(YellowPointFrom):(YellowPointTo),2,FALSE),""))</f>
        <v/>
      </c>
      <c r="L70" s="279" t="str">
        <f>IFERROR(VLOOKUP(CONCATENATE($A68,L68,"-",$G70,"-",$G69),(BluePointFrom):(BluePointTo),2,FALSE),IFERROR(VLOOKUP(CONCATENATE($A68,L68,"-",$G70,"-",$G69),(YellowPointFrom):(YellowPointTo),2,FALSE),""))</f>
        <v/>
      </c>
      <c r="M70" s="280" t="str">
        <f>IFERROR(VLOOKUP(CONCATENATE($A68,M68,"-",$G70,"-",$G69),(BluePointFrom):(BluePointTo),2,FALSE),IFERROR(VLOOKUP(CONCATENATE($A68,M68,"-",$G70,"-",$G69),(YellowPointFrom):(YellowPointTo),2,FALSE),""))</f>
        <v/>
      </c>
      <c r="N70" s="198" t="str">
        <f t="shared" si="47"/>
        <v/>
      </c>
      <c r="O70" s="198">
        <f t="shared" si="48"/>
        <v>0</v>
      </c>
      <c r="P70" s="122"/>
      <c r="R70" s="380"/>
      <c r="S70" s="283"/>
      <c r="T70" s="283"/>
      <c r="U70" s="283"/>
      <c r="V70" s="283"/>
      <c r="W70" s="283"/>
      <c r="X70" s="283"/>
      <c r="Y70" s="283"/>
      <c r="AE70" s="368" t="str">
        <f t="shared" si="49"/>
        <v>東浦</v>
      </c>
      <c r="AF70" s="358" t="str">
        <f>IFERROR(VLOOKUP(CONCATENATE($A68,AF68,"-",$G70,"-",$G69),(BluePointFrom):(BluePointTo),3,FALSE),IFERROR(VLOOKUP(CONCATENATE($A68,AF68,"-",$G70,"-",$G69),(YellowPointFrom):(YellowPointTo),3,FALSE),""))</f>
        <v/>
      </c>
      <c r="AG70" s="359" t="str">
        <f>IFERROR(VLOOKUP(CONCATENATE($A68,AG68,"-",$G70,"-",$G69),(BluePointFrom):(BluePointTo),3,FALSE),IFERROR(VLOOKUP(CONCATENATE($A68,AG68,"-",$G70,"-",$G69),(YellowPointFrom):(YellowPointTo),3,FALSE),""))</f>
        <v/>
      </c>
      <c r="AH70" s="360" t="str">
        <f>IFERROR(VLOOKUP(CONCATENATE($A68,AH68,"-",$G70,"-",$G69),(BluePointFrom):(BluePointTo),3,FALSE),IFERROR(VLOOKUP(CONCATENATE($A68,AH68,"-",$G70,"-",$G69),(YellowPointFrom):(YellowPointTo),3,FALSE),""))</f>
        <v/>
      </c>
      <c r="AI70" s="361" t="str">
        <f>IFERROR(VLOOKUP(CONCATENATE($A68,AI68,"-",$G70,"-",$G69),(BluePointFrom):(BluePointTo),3,FALSE),IFERROR(VLOOKUP(CONCATENATE($A68,AI68,"-",$G70,"-",$G69),(YellowPointFrom):(YellowPointTo),3,FALSE),""))</f>
        <v/>
      </c>
      <c r="AJ70" s="359" t="str">
        <f>IFERROR(VLOOKUP(CONCATENATE($A68,AJ68,"-",$G70,"-",$G69),(BluePointFrom):(BluePointTo),3,FALSE),IFERROR(VLOOKUP(CONCATENATE($A68,AJ68,"-",$G70,"-",$G69),(YellowPointFrom):(YellowPointTo),3,FALSE),""))</f>
        <v/>
      </c>
      <c r="AK70" s="360" t="str">
        <f>IFERROR(VLOOKUP(CONCATENATE($A68,AK68,"-",$G70,"-",$G69),(BluePointFrom):(BluePointTo),3,FALSE),IFERROR(VLOOKUP(CONCATENATE($A68,AK68,"-",$G70,"-",$G69),(YellowPointFrom):(YellowPointTo),3,FALSE),""))</f>
        <v/>
      </c>
    </row>
    <row r="71" spans="1:37" ht="26.25" hidden="1" customHeight="1">
      <c r="A71" s="152"/>
      <c r="B71" s="74" t="s">
        <v>1</v>
      </c>
      <c r="C71" s="634" t="s">
        <v>124</v>
      </c>
      <c r="D71" s="635"/>
      <c r="E71" s="635"/>
      <c r="F71" s="635"/>
      <c r="G71" s="636"/>
      <c r="H71" s="121">
        <v>1</v>
      </c>
      <c r="I71" s="109">
        <v>2</v>
      </c>
      <c r="J71" s="110">
        <v>3</v>
      </c>
      <c r="K71" s="276">
        <v>4</v>
      </c>
      <c r="L71" s="274">
        <v>5</v>
      </c>
      <c r="M71" s="275">
        <v>6</v>
      </c>
      <c r="N71" s="432" t="s">
        <v>127</v>
      </c>
      <c r="O71" s="199" t="s">
        <v>104</v>
      </c>
      <c r="P71" s="436" t="s">
        <v>132</v>
      </c>
      <c r="R71" s="378"/>
      <c r="S71" s="378"/>
      <c r="T71" s="378"/>
      <c r="U71" s="378"/>
      <c r="V71" s="378"/>
      <c r="W71" s="378"/>
      <c r="X71" s="282"/>
      <c r="Y71" s="282"/>
      <c r="AE71" s="362"/>
      <c r="AF71" s="363">
        <v>1</v>
      </c>
      <c r="AG71" s="364">
        <v>2</v>
      </c>
      <c r="AH71" s="365">
        <v>3</v>
      </c>
      <c r="AI71" s="366">
        <v>4</v>
      </c>
      <c r="AJ71" s="364">
        <v>5</v>
      </c>
      <c r="AK71" s="365">
        <v>6</v>
      </c>
    </row>
    <row r="72" spans="1:37" ht="26.25" hidden="1" customHeight="1">
      <c r="A72" s="153" t="str">
        <f t="shared" ref="A72:A73" si="50">CONCATENATE(P72,A71)</f>
        <v/>
      </c>
      <c r="B72" s="111"/>
      <c r="C72" s="112" t="str">
        <f>IFERROR(VLOOKUP($B72,(ListFrom):(ListTo),MATCH(C$17,Headwords,0),FALSE),"")</f>
        <v/>
      </c>
      <c r="D72" s="179" t="str">
        <f>IFERROR(VLOOKUP($B72,(ListFrom):(ListTo),MATCH(D$17,Headwords,0),FALSE),"")</f>
        <v/>
      </c>
      <c r="E72" s="179" t="str">
        <f>IFERROR(VLOOKUP($B72,(ListFrom):(ListTo),MATCH(E$17,Headwords,0),FALSE),"")</f>
        <v/>
      </c>
      <c r="F72" s="113" t="str">
        <f>IFERROR(VLOOKUP($B72,(ListFrom):(ListTo),MATCH(F$17,Headwords,0),FALSE),"")</f>
        <v/>
      </c>
      <c r="G72" s="123" t="str">
        <f>IFERROR(VLOOKUP($B72,(ListFrom):(ListTo),MATCH(G$17,Headwords,0),FALSE),"")</f>
        <v/>
      </c>
      <c r="H72" s="190" t="str">
        <f>IFERROR(VLOOKUP(CONCATENATE($A71,H71,"-",$G72,"-",$G73),(BluePointFrom):(BluePointTo),2,FALSE),IFERROR(VLOOKUP(CONCATENATE($A71,H71,"-",$G72,"-",$G73),(YellowPointFrom):(YellowPointTo),2,FALSE),""))</f>
        <v/>
      </c>
      <c r="I72" s="97" t="str">
        <f>IFERROR(VLOOKUP(CONCATENATE($A71,I71,"-",$G72,"-",$G73),(BluePointFrom):(BluePointTo),2,FALSE),IFERROR(VLOOKUP(CONCATENATE($A71,I71,"-",$G72,"-",$G73),(YellowPointFrom):(YellowPointTo),2,FALSE),""))</f>
        <v/>
      </c>
      <c r="J72" s="191" t="str">
        <f>IFERROR(VLOOKUP(CONCATENATE($A71,J71,"-",$G72,"-",$G73),(BluePointFrom):(BluePointTo),2,FALSE),IFERROR(VLOOKUP(CONCATENATE($A71,J71,"-",$G72,"-",$G73),(YellowPointFrom):(YellowPointTo),2,FALSE),""))</f>
        <v/>
      </c>
      <c r="K72" s="96" t="str">
        <f>IFERROR(VLOOKUP(CONCATENATE($A71,K71,"-",$G72,"-",$G73),(BluePointFrom):(BluePointTo),2,FALSE),IFERROR(VLOOKUP(CONCATENATE($A71,K71,"-",$G72,"-",$G73),(YellowPointFrom):(YellowPointTo),2,FALSE),""))</f>
        <v/>
      </c>
      <c r="L72" s="277" t="str">
        <f>IFERROR(VLOOKUP(CONCATENATE($A71,L71,"-",$G72,"-",$G73),(BluePointFrom):(BluePointTo),2,FALSE),IFERROR(VLOOKUP(CONCATENATE($A71,L71,"-",$G72,"-",$G73),(YellowPointFrom):(YellowPointTo),2,FALSE),""))</f>
        <v/>
      </c>
      <c r="M72" s="278" t="str">
        <f>IFERROR(VLOOKUP(CONCATENATE($A71,M71,"-",$G72,"-",$G73),(BluePointFrom):(BluePointTo),2,FALSE),IFERROR(VLOOKUP(CONCATENATE($A71,M71,"-",$G72,"-",$G73),(YellowPointFrom):(YellowPointTo),2,FALSE),""))</f>
        <v/>
      </c>
      <c r="N72" s="197" t="str">
        <f t="shared" ref="N72:N73" si="51">IF(SUM(AF72:AK72)=0,"",SUM(AF72:AK72))</f>
        <v/>
      </c>
      <c r="O72" s="197">
        <f t="shared" ref="O72:O76" si="52">SUM(H72:M72)+IF(ISNUMBER(N72),N72,0)</f>
        <v>0</v>
      </c>
      <c r="P72" s="201"/>
      <c r="R72" s="379"/>
      <c r="S72" s="283"/>
      <c r="T72" s="283"/>
      <c r="U72" s="283"/>
      <c r="V72" s="283"/>
      <c r="W72" s="283"/>
      <c r="X72" s="283"/>
      <c r="Y72" s="283"/>
      <c r="AE72" s="367" t="str">
        <f t="shared" ref="AE72:AE73" si="53">G72</f>
        <v/>
      </c>
      <c r="AF72" s="357" t="str">
        <f>IFERROR(VLOOKUP(CONCATENATE($A71,AF71,"-",$G72,"-",$G73),(BluePointFrom):(BluePointTo),3,FALSE),IFERROR(VLOOKUP(CONCATENATE($A71,AF71,"-",$G72,"-",$G73),(YellowPointFrom):(YellowPointTo),3,FALSE),""))</f>
        <v/>
      </c>
      <c r="AG72" s="315" t="str">
        <f>IFERROR(VLOOKUP(CONCATENATE($A71,AG71,"-",$G72,"-",$G73),(BluePointFrom):(BluePointTo),3,FALSE),IFERROR(VLOOKUP(CONCATENATE($A71,AG71,"-",$G72,"-",$G73),(YellowPointFrom):(YellowPointTo),3,FALSE),""))</f>
        <v/>
      </c>
      <c r="AH72" s="316" t="str">
        <f>IFERROR(VLOOKUP(CONCATENATE($A71,AH71,"-",$G72,"-",$G73),(BluePointFrom):(BluePointTo),3,FALSE),IFERROR(VLOOKUP(CONCATENATE($A71,AH71,"-",$G72,"-",$G73),(YellowPointFrom):(YellowPointTo),3,FALSE),""))</f>
        <v/>
      </c>
      <c r="AI72" s="314" t="str">
        <f>IFERROR(VLOOKUP(CONCATENATE($A71,AI71,"-",$G72,"-",$G73),(BluePointFrom):(BluePointTo),3,FALSE),IFERROR(VLOOKUP(CONCATENATE($A71,AI71,"-",$G72,"-",$G73),(YellowPointFrom):(YellowPointTo),3,FALSE),""))</f>
        <v/>
      </c>
      <c r="AJ72" s="315" t="str">
        <f>IFERROR(VLOOKUP(CONCATENATE($A71,AJ71,"-",$G72,"-",$G73),(BluePointFrom):(BluePointTo),3,FALSE),IFERROR(VLOOKUP(CONCATENATE($A71,AJ71,"-",$G72,"-",$G73),(YellowPointFrom):(YellowPointTo),3,FALSE),""))</f>
        <v/>
      </c>
      <c r="AK72" s="316" t="str">
        <f>IFERROR(VLOOKUP(CONCATENATE($A71,AK71,"-",$G72,"-",$G73),(BluePointFrom):(BluePointTo),3,FALSE),IFERROR(VLOOKUP(CONCATENATE($A71,AK71,"-",$G72,"-",$G73),(YellowPointFrom):(YellowPointTo),3,FALSE),""))</f>
        <v/>
      </c>
    </row>
    <row r="73" spans="1:37" ht="26.25" hidden="1" customHeight="1" thickBot="1">
      <c r="A73" s="154" t="str">
        <f t="shared" si="50"/>
        <v/>
      </c>
      <c r="B73" s="115"/>
      <c r="C73" s="116" t="str">
        <f>IFERROR(VLOOKUP($B73,(ListFrom):(ListTo),MATCH(C$17,Headwords,0),FALSE),"")</f>
        <v/>
      </c>
      <c r="D73" s="180" t="str">
        <f>IFERROR(VLOOKUP($B73,(ListFrom):(ListTo),MATCH(D$17,Headwords,0),FALSE),"")</f>
        <v/>
      </c>
      <c r="E73" s="180" t="str">
        <f>IFERROR(VLOOKUP($B73,(ListFrom):(ListTo),MATCH(E$17,Headwords,0),FALSE),"")</f>
        <v/>
      </c>
      <c r="F73" s="117" t="str">
        <f>IFERROR(VLOOKUP($B73,(ListFrom):(ListTo),MATCH(F$17,Headwords,0),FALSE),"")</f>
        <v/>
      </c>
      <c r="G73" s="124" t="str">
        <f>IFERROR(VLOOKUP($B73,(ListFrom):(ListTo),MATCH(G$17,Headwords,0),FALSE),"")</f>
        <v/>
      </c>
      <c r="H73" s="193" t="str">
        <f>IFERROR(VLOOKUP(CONCATENATE($A71,H71,"-",$G73,"-",$G72),(BluePointFrom):(BluePointTo),2,FALSE),IFERROR(VLOOKUP(CONCATENATE($A71,H71,"-",$G73,"-",$G72),(YellowPointFrom):(YellowPointTo),2,FALSE),""))</f>
        <v/>
      </c>
      <c r="I73" s="194" t="str">
        <f>IFERROR(VLOOKUP(CONCATENATE($A71,I71,"-",$G73,"-",$G72),(BluePointFrom):(BluePointTo),2,FALSE),IFERROR(VLOOKUP(CONCATENATE($A71,I71,"-",$G73,"-",$G72),(YellowPointFrom):(YellowPointTo),2,FALSE),""))</f>
        <v/>
      </c>
      <c r="J73" s="195" t="str">
        <f>IFERROR(VLOOKUP(CONCATENATE($A71,J71,"-",$G73,"-",$G72),(BluePointFrom):(BluePointTo),2,FALSE),IFERROR(VLOOKUP(CONCATENATE($A71,J71,"-",$G73,"-",$G72),(YellowPointFrom):(YellowPointTo),2,FALSE),""))</f>
        <v/>
      </c>
      <c r="K73" s="281" t="str">
        <f>IFERROR(VLOOKUP(CONCATENATE($A71,K71,"-",$G73,"-",$G72),(BluePointFrom):(BluePointTo),2,FALSE),IFERROR(VLOOKUP(CONCATENATE($A71,K71,"-",$G73,"-",$G72),(YellowPointFrom):(YellowPointTo),2,FALSE),""))</f>
        <v/>
      </c>
      <c r="L73" s="279" t="str">
        <f>IFERROR(VLOOKUP(CONCATENATE($A71,L71,"-",$G73,"-",$G72),(BluePointFrom):(BluePointTo),2,FALSE),IFERROR(VLOOKUP(CONCATENATE($A71,L71,"-",$G73,"-",$G72),(YellowPointFrom):(YellowPointTo),2,FALSE),""))</f>
        <v/>
      </c>
      <c r="M73" s="280" t="str">
        <f>IFERROR(VLOOKUP(CONCATENATE($A71,M71,"-",$G73,"-",$G72),(BluePointFrom):(BluePointTo),2,FALSE),IFERROR(VLOOKUP(CONCATENATE($A71,M71,"-",$G73,"-",$G72),(YellowPointFrom):(YellowPointTo),2,FALSE),""))</f>
        <v/>
      </c>
      <c r="N73" s="198" t="str">
        <f t="shared" si="51"/>
        <v/>
      </c>
      <c r="O73" s="198">
        <f t="shared" si="52"/>
        <v>0</v>
      </c>
      <c r="P73" s="122"/>
      <c r="R73" s="380"/>
      <c r="S73" s="283"/>
      <c r="T73" s="283"/>
      <c r="U73" s="283"/>
      <c r="V73" s="283"/>
      <c r="W73" s="283"/>
      <c r="X73" s="283"/>
      <c r="Y73" s="283"/>
      <c r="AE73" s="368" t="str">
        <f t="shared" si="53"/>
        <v/>
      </c>
      <c r="AF73" s="358" t="str">
        <f>IFERROR(VLOOKUP(CONCATENATE($A71,AF71,"-",$G73,"-",$G72),(BluePointFrom):(BluePointTo),3,FALSE),IFERROR(VLOOKUP(CONCATENATE($A71,AF71,"-",$G73,"-",$G72),(YellowPointFrom):(YellowPointTo),3,FALSE),""))</f>
        <v/>
      </c>
      <c r="AG73" s="359" t="str">
        <f>IFERROR(VLOOKUP(CONCATENATE($A71,AG71,"-",$G73,"-",$G72),(BluePointFrom):(BluePointTo),3,FALSE),IFERROR(VLOOKUP(CONCATENATE($A71,AG71,"-",$G73,"-",$G72),(YellowPointFrom):(YellowPointTo),3,FALSE),""))</f>
        <v/>
      </c>
      <c r="AH73" s="360" t="str">
        <f>IFERROR(VLOOKUP(CONCATENATE($A71,AH71,"-",$G73,"-",$G72),(BluePointFrom):(BluePointTo),3,FALSE),IFERROR(VLOOKUP(CONCATENATE($A71,AH71,"-",$G73,"-",$G72),(YellowPointFrom):(YellowPointTo),3,FALSE),""))</f>
        <v/>
      </c>
      <c r="AI73" s="361" t="str">
        <f>IFERROR(VLOOKUP(CONCATENATE($A71,AI71,"-",$G73,"-",$G72),(BluePointFrom):(BluePointTo),3,FALSE),IFERROR(VLOOKUP(CONCATENATE($A71,AI71,"-",$G73,"-",$G72),(YellowPointFrom):(YellowPointTo),3,FALSE),""))</f>
        <v/>
      </c>
      <c r="AJ73" s="359" t="str">
        <f>IFERROR(VLOOKUP(CONCATENATE($A71,AJ71,"-",$G73,"-",$G72),(BluePointFrom):(BluePointTo),3,FALSE),IFERROR(VLOOKUP(CONCATENATE($A71,AJ71,"-",$G73,"-",$G72),(YellowPointFrom):(YellowPointTo),3,FALSE),""))</f>
        <v/>
      </c>
      <c r="AK73" s="360" t="str">
        <f>IFERROR(VLOOKUP(CONCATENATE($A71,AK71,"-",$G73,"-",$G72),(BluePointFrom):(BluePointTo),3,FALSE),IFERROR(VLOOKUP(CONCATENATE($A71,AK71,"-",$G73,"-",$G72),(YellowPointFrom):(YellowPointTo),3,FALSE),""))</f>
        <v/>
      </c>
    </row>
    <row r="74" spans="1:37" ht="26.25" customHeight="1">
      <c r="A74" s="152" t="s">
        <v>49</v>
      </c>
      <c r="B74" s="74" t="s">
        <v>1</v>
      </c>
      <c r="C74" s="637" t="s">
        <v>125</v>
      </c>
      <c r="D74" s="638"/>
      <c r="E74" s="638"/>
      <c r="F74" s="638"/>
      <c r="G74" s="639"/>
      <c r="H74" s="121">
        <v>1</v>
      </c>
      <c r="I74" s="109">
        <v>2</v>
      </c>
      <c r="J74" s="109">
        <v>3</v>
      </c>
      <c r="K74" s="274">
        <v>4</v>
      </c>
      <c r="L74" s="274">
        <v>5</v>
      </c>
      <c r="M74" s="275">
        <v>6</v>
      </c>
      <c r="N74" s="432" t="s">
        <v>127</v>
      </c>
      <c r="O74" s="199" t="s">
        <v>104</v>
      </c>
      <c r="P74" s="436" t="s">
        <v>132</v>
      </c>
      <c r="R74" s="380"/>
      <c r="S74" s="283"/>
      <c r="T74" s="283"/>
      <c r="U74" s="283"/>
      <c r="V74" s="283"/>
      <c r="W74" s="283"/>
      <c r="X74" s="283"/>
      <c r="Y74" s="283"/>
      <c r="AE74" s="369"/>
      <c r="AF74" s="353">
        <v>1</v>
      </c>
      <c r="AG74" s="354">
        <v>2</v>
      </c>
      <c r="AH74" s="355">
        <v>3</v>
      </c>
      <c r="AI74" s="356">
        <v>4</v>
      </c>
      <c r="AJ74" s="354">
        <v>5</v>
      </c>
      <c r="AK74" s="355">
        <v>6</v>
      </c>
    </row>
    <row r="75" spans="1:37" ht="26.25" customHeight="1">
      <c r="A75" s="153" t="str">
        <f>CONCATENATE(P75,A74)</f>
        <v>WFIN</v>
      </c>
      <c r="B75" s="111" t="s">
        <v>29</v>
      </c>
      <c r="C75" s="112" t="str">
        <f>IFERROR(VLOOKUP($B75,(ListFrom):(ListTo),MATCH(C$17,Headwords,0),FALSE),"")</f>
        <v>シエスタ</v>
      </c>
      <c r="D75" s="179" t="str">
        <f>IFERROR(VLOOKUP($B75,(ListFrom):(ListTo),MATCH(D$17,Headwords,0),FALSE),"")</f>
        <v>今井信行</v>
      </c>
      <c r="E75" s="179" t="str">
        <f>IFERROR(VLOOKUP($B75,(ListFrom):(ListTo),MATCH(E$17,Headwords,0),FALSE),"")</f>
        <v>Nobuyuki Imai</v>
      </c>
      <c r="F75" s="113" t="str">
        <f>IFERROR(VLOOKUP($B75,(ListFrom):(ListTo),MATCH(F$17,Headwords,0),FALSE),"")</f>
        <v>JPNNI7</v>
      </c>
      <c r="G75" s="114" t="str">
        <f>IFERROR(VLOOKUP($B75,(ListFrom):(ListTo),MATCH(G$17,Headwords,0),FALSE),"")</f>
        <v>今井</v>
      </c>
      <c r="H75" s="190">
        <f>IFERROR(VLOOKUP(CONCATENATE($A74,H74,"-",$G75,"-",$G76),(BluePointFrom):(BluePointTo),2,FALSE),IFERROR(VLOOKUP(CONCATENATE($A74,H74,"-",$G75,"-",$G76),(YellowPointFrom):(YellowPointTo),2,FALSE),""))</f>
        <v>1</v>
      </c>
      <c r="I75" s="97">
        <f>IFERROR(VLOOKUP(CONCATENATE($A74,I74,"-",$G75,"-",$G76),(BluePointFrom):(BluePointTo),2,FALSE),IFERROR(VLOOKUP(CONCATENATE($A74,I74,"-",$G75,"-",$G76),(YellowPointFrom):(YellowPointTo),2,FALSE),""))</f>
        <v>1</v>
      </c>
      <c r="J75" s="97" t="str">
        <f>IFERROR(VLOOKUP(CONCATENATE($A74,J74,"-",$G75,"-",$G76),(BluePointFrom):(BluePointTo),2,FALSE),IFERROR(VLOOKUP(CONCATENATE($A74,J74,"-",$G75,"-",$G76),(YellowPointFrom):(YellowPointTo),2,FALSE),""))</f>
        <v/>
      </c>
      <c r="K75" s="277" t="str">
        <f>IFERROR(VLOOKUP(CONCATENATE($A74,K74,"-",$G75,"-",$G76),(BluePointFrom):(BluePointTo),2,FALSE),IFERROR(VLOOKUP(CONCATENATE($A74,K74,"-",$G75,"-",$G76),(YellowPointFrom):(YellowPointTo),2,FALSE),""))</f>
        <v/>
      </c>
      <c r="L75" s="277" t="str">
        <f>IFERROR(VLOOKUP(CONCATENATE($A74,L74,"-",$G75,"-",$G76),(BluePointFrom):(BluePointTo),2,FALSE),IFERROR(VLOOKUP(CONCATENATE($A74,L74,"-",$G75,"-",$G76),(YellowPointFrom):(YellowPointTo),2,FALSE),""))</f>
        <v/>
      </c>
      <c r="M75" s="278" t="str">
        <f>IFERROR(VLOOKUP(CONCATENATE($A74,M74,"-",$G75,"-",$G76),(BluePointFrom):(BluePointTo),2,FALSE),IFERROR(VLOOKUP(CONCATENATE($A74,M74,"-",$G75,"-",$G76),(YellowPointFrom):(YellowPointTo),2,FALSE),""))</f>
        <v/>
      </c>
      <c r="N75" s="197" t="str">
        <f t="shared" ref="N75:N76" si="54">IF(SUM(AF75:AK75)=0,"",SUM(AF75:AK75))</f>
        <v/>
      </c>
      <c r="O75" s="197">
        <f t="shared" ref="O75" si="55">SUM(H75:M75)+IF(ISNUMBER(N75),N75,0)</f>
        <v>2</v>
      </c>
      <c r="P75" s="201" t="s">
        <v>214</v>
      </c>
      <c r="R75" s="380"/>
      <c r="S75" s="283"/>
      <c r="T75" s="283"/>
      <c r="U75" s="283"/>
      <c r="V75" s="283"/>
      <c r="W75" s="283"/>
      <c r="X75" s="283"/>
      <c r="Y75" s="283"/>
      <c r="AE75" s="370" t="str">
        <f>G75</f>
        <v>今井</v>
      </c>
      <c r="AF75" s="357" t="str">
        <f>IFERROR(VLOOKUP(CONCATENATE($A74,AF74,"-",$G75,"-",$G76),(BluePointFrom):(BluePointTo),3,FALSE),IFERROR(VLOOKUP(CONCATENATE($A74,AF74,"-",$G75,"-",$G76),(YellowPointFrom):(YellowPointTo),3,FALSE),""))</f>
        <v/>
      </c>
      <c r="AG75" s="315" t="str">
        <f>IFERROR(VLOOKUP(CONCATENATE($A74,AG74,"-",$G75,"-",$G76),(BluePointFrom):(BluePointTo),3,FALSE),IFERROR(VLOOKUP(CONCATENATE($A74,AG74,"-",$G75,"-",$G76),(YellowPointFrom):(YellowPointTo),3,FALSE),""))</f>
        <v/>
      </c>
      <c r="AH75" s="316" t="str">
        <f>IFERROR(VLOOKUP(CONCATENATE($A74,AH74,"-",$G75,"-",$G76),(BluePointFrom):(BluePointTo),3,FALSE),IFERROR(VLOOKUP(CONCATENATE($A74,AH74,"-",$G75,"-",$G76),(YellowPointFrom):(YellowPointTo),3,FALSE),""))</f>
        <v/>
      </c>
      <c r="AI75" s="314" t="str">
        <f>IFERROR(VLOOKUP(CONCATENATE($A74,AI74,"-",$G75,"-",$G76),(BluePointFrom):(BluePointTo),3,FALSE),IFERROR(VLOOKUP(CONCATENATE($A74,AI74,"-",$G75,"-",$G76),(YellowPointFrom):(YellowPointTo),3,FALSE),""))</f>
        <v/>
      </c>
      <c r="AJ75" s="315" t="str">
        <f>IFERROR(VLOOKUP(CONCATENATE($A74,AJ74,"-",$G75,"-",$G76),(BluePointFrom):(BluePointTo),3,FALSE),IFERROR(VLOOKUP(CONCATENATE($A74,AJ74,"-",$G75,"-",$G76),(YellowPointFrom):(YellowPointTo),3,FALSE),""))</f>
        <v/>
      </c>
      <c r="AK75" s="316" t="str">
        <f>IFERROR(VLOOKUP(CONCATENATE($A74,AK74,"-",$G75,"-",$G76),(BluePointFrom):(BluePointTo),3,FALSE),IFERROR(VLOOKUP(CONCATENATE($A74,AK74,"-",$G75,"-",$G76),(YellowPointFrom):(YellowPointTo),3,FALSE),""))</f>
        <v/>
      </c>
    </row>
    <row r="76" spans="1:37" ht="26.25" customHeight="1" thickBot="1">
      <c r="A76" s="154" t="str">
        <f>CONCATENATE(P76,A74)</f>
        <v>LFIN</v>
      </c>
      <c r="B76" s="115" t="s">
        <v>200</v>
      </c>
      <c r="C76" s="116" t="str">
        <f>IFERROR(VLOOKUP($B76,(ListFrom):(ListTo),MATCH(C$17,Headwords,0),FALSE),"")</f>
        <v>月光Jr</v>
      </c>
      <c r="D76" s="180" t="str">
        <f>IFERROR(VLOOKUP($B76,(ListFrom):(ListTo),MATCH(D$17,Headwords,0),FALSE),"")</f>
        <v>市川航平</v>
      </c>
      <c r="E76" s="180" t="str">
        <f>IFERROR(VLOOKUP($B76,(ListFrom):(ListTo),MATCH(E$17,Headwords,0),FALSE),"")</f>
        <v>Kohei Ichikawa</v>
      </c>
      <c r="F76" s="117" t="str">
        <f>IFERROR(VLOOKUP($B76,(ListFrom):(ListTo),MATCH(F$17,Headwords,0),FALSE),"")</f>
        <v>JPNKI26</v>
      </c>
      <c r="G76" s="115" t="str">
        <f>IFERROR(VLOOKUP($B76,(ListFrom):(ListTo),MATCH(G$17,Headwords,0),FALSE),"")</f>
        <v>市川</v>
      </c>
      <c r="H76" s="193">
        <f>IFERROR(VLOOKUP(CONCATENATE($A74,H74,"-",$G76,"-",$G75),(BluePointFrom):(BluePointTo),2,FALSE),IFERROR(VLOOKUP(CONCATENATE($A74,H74,"-",$G76,"-",$G75),(YellowPointFrom):(YellowPointTo),2,FALSE),""))</f>
        <v>0</v>
      </c>
      <c r="I76" s="194">
        <f>IFERROR(VLOOKUP(CONCATENATE($A74,I74,"-",$G76,"-",$G75),(BluePointFrom):(BluePointTo),2,FALSE),IFERROR(VLOOKUP(CONCATENATE($A74,I74,"-",$G76,"-",$G75),(YellowPointFrom):(YellowPointTo),2,FALSE),""))</f>
        <v>0</v>
      </c>
      <c r="J76" s="194" t="str">
        <f>IFERROR(VLOOKUP(CONCATENATE($A74,J74,"-",$G76,"-",$G75),(BluePointFrom):(BluePointTo),2,FALSE),IFERROR(VLOOKUP(CONCATENATE($A74,J74,"-",$G76,"-",$G75),(YellowPointFrom):(YellowPointTo),2,FALSE),""))</f>
        <v/>
      </c>
      <c r="K76" s="279" t="str">
        <f>IFERROR(VLOOKUP(CONCATENATE($A74,K74,"-",$G76,"-",$G75),(BluePointFrom):(BluePointTo),2,FALSE),IFERROR(VLOOKUP(CONCATENATE($A74,K74,"-",$G76,"-",$G75),(YellowPointFrom):(YellowPointTo),2,FALSE),""))</f>
        <v/>
      </c>
      <c r="L76" s="279" t="str">
        <f>IFERROR(VLOOKUP(CONCATENATE($A74,L74,"-",$G76,"-",$G75),(BluePointFrom):(BluePointTo),2,FALSE),IFERROR(VLOOKUP(CONCATENATE($A74,L74,"-",$G76,"-",$G75),(YellowPointFrom):(YellowPointTo),2,FALSE),""))</f>
        <v/>
      </c>
      <c r="M76" s="280" t="str">
        <f>IFERROR(VLOOKUP(CONCATENATE($A74,M74,"-",$G76,"-",$G75),(BluePointFrom):(BluePointTo),2,FALSE),IFERROR(VLOOKUP(CONCATENATE($A74,M74,"-",$G76,"-",$G75),(YellowPointFrom):(YellowPointTo),2,FALSE),""))</f>
        <v/>
      </c>
      <c r="N76" s="198" t="str">
        <f t="shared" si="54"/>
        <v/>
      </c>
      <c r="O76" s="198">
        <f t="shared" si="52"/>
        <v>0</v>
      </c>
      <c r="P76" s="122" t="s">
        <v>213</v>
      </c>
      <c r="R76" s="380"/>
      <c r="S76" s="283"/>
      <c r="T76" s="283"/>
      <c r="U76" s="283"/>
      <c r="V76" s="283"/>
      <c r="W76" s="283"/>
      <c r="X76" s="283"/>
      <c r="Y76" s="283"/>
      <c r="AE76" s="371" t="str">
        <f t="shared" ref="AE76" si="56">G76</f>
        <v>市川</v>
      </c>
      <c r="AF76" s="372" t="str">
        <f>IFERROR(VLOOKUP(CONCATENATE($A74,AF74,"-",$G76,"-",$G75),(BluePointFrom):(BluePointTo),3,FALSE),IFERROR(VLOOKUP(CONCATENATE($A74,AF74,"-",$G76,"-",$G75),(YellowPointFrom):(YellowPointTo),3,FALSE),""))</f>
        <v/>
      </c>
      <c r="AG76" s="373" t="str">
        <f>IFERROR(VLOOKUP(CONCATENATE($A74,AG74,"-",$G76,"-",$G75),(BluePointFrom):(BluePointTo),3,FALSE),IFERROR(VLOOKUP(CONCATENATE($A74,AG74,"-",$G76,"-",$G75),(YellowPointFrom):(YellowPointTo),3,FALSE),""))</f>
        <v/>
      </c>
      <c r="AH76" s="374" t="str">
        <f>IFERROR(VLOOKUP(CONCATENATE($A74,AH74,"-",$G76,"-",$G75),(BluePointFrom):(BluePointTo),3,FALSE),IFERROR(VLOOKUP(CONCATENATE($A74,AH74,"-",$G76,"-",$G75),(YellowPointFrom):(YellowPointTo),3,FALSE),""))</f>
        <v/>
      </c>
      <c r="AI76" s="375" t="str">
        <f>IFERROR(VLOOKUP(CONCATENATE($A74,AI74,"-",$G76,"-",$G75),(BluePointFrom):(BluePointTo),3,FALSE),IFERROR(VLOOKUP(CONCATENATE($A74,AI74,"-",$G76,"-",$G75),(YellowPointFrom):(YellowPointTo),3,FALSE),""))</f>
        <v/>
      </c>
      <c r="AJ76" s="373" t="str">
        <f>IFERROR(VLOOKUP(CONCATENATE($A74,AJ74,"-",$G76,"-",$G75),(BluePointFrom):(BluePointTo),3,FALSE),IFERROR(VLOOKUP(CONCATENATE($A74,AJ74,"-",$G76,"-",$G75),(YellowPointFrom):(YellowPointTo),3,FALSE),""))</f>
        <v/>
      </c>
      <c r="AK76" s="374" t="str">
        <f>IFERROR(VLOOKUP(CONCATENATE($A74,AK74,"-",$G76,"-",$G75),(BluePointFrom):(BluePointTo),3,FALSE),IFERROR(VLOOKUP(CONCATENATE($A74,AK74,"-",$G76,"-",$G75),(YellowPointFrom):(YellowPointTo),3,FALSE),""))</f>
        <v/>
      </c>
    </row>
    <row r="77" spans="1:37" ht="26.25" customHeight="1">
      <c r="R77" s="380"/>
      <c r="S77" s="283"/>
      <c r="T77" s="283"/>
      <c r="U77" s="283"/>
      <c r="V77" s="283"/>
      <c r="W77" s="283"/>
      <c r="X77" s="283"/>
      <c r="Y77" s="283"/>
    </row>
    <row r="78" spans="1:37" s="11" customFormat="1" ht="26.25" hidden="1" customHeight="1">
      <c r="A78" s="137"/>
      <c r="B78" s="138"/>
      <c r="C78" s="139" t="s">
        <v>27</v>
      </c>
      <c r="D78" s="140"/>
      <c r="E78" s="140"/>
      <c r="F78" s="139"/>
      <c r="G78" s="141"/>
      <c r="H78" s="14"/>
      <c r="I78" s="14"/>
      <c r="J78" s="14"/>
      <c r="K78" s="14"/>
      <c r="L78" s="14"/>
      <c r="M78" s="14"/>
      <c r="N78" s="14"/>
      <c r="O78" s="14"/>
      <c r="P78" s="14"/>
      <c r="Q78" s="14"/>
      <c r="R78" s="14"/>
    </row>
    <row r="79" spans="1:37" s="11" customFormat="1" ht="26.25" hidden="1" customHeight="1">
      <c r="A79" s="142" t="s">
        <v>35</v>
      </c>
      <c r="B79" s="143"/>
      <c r="C79" s="144" t="s">
        <v>30</v>
      </c>
      <c r="D79" s="145" t="s">
        <v>33</v>
      </c>
      <c r="E79" s="145"/>
      <c r="F79" s="144" t="s">
        <v>32</v>
      </c>
      <c r="G79" s="146" t="s">
        <v>34</v>
      </c>
      <c r="H79" s="14"/>
      <c r="I79" s="14"/>
      <c r="J79" s="14"/>
      <c r="K79" s="14"/>
      <c r="L79" s="14"/>
      <c r="M79" s="14"/>
      <c r="N79" s="14"/>
      <c r="O79" s="14"/>
      <c r="P79" s="14"/>
      <c r="Q79" s="14"/>
      <c r="R79" s="14"/>
    </row>
    <row r="80" spans="1:37" s="11" customFormat="1" ht="26.25" hidden="1" customHeight="1">
      <c r="A80" s="142" t="s">
        <v>37</v>
      </c>
      <c r="B80" s="143"/>
      <c r="C80" s="144" t="s">
        <v>39</v>
      </c>
      <c r="D80" s="145" t="s">
        <v>32</v>
      </c>
      <c r="E80" s="145"/>
      <c r="F80" s="144" t="s">
        <v>32</v>
      </c>
      <c r="G80" s="146" t="s">
        <v>36</v>
      </c>
      <c r="H80" s="14"/>
      <c r="I80" s="14"/>
      <c r="J80" s="14"/>
      <c r="K80" s="14"/>
      <c r="L80" s="14"/>
      <c r="M80" s="14"/>
      <c r="N80" s="14"/>
      <c r="O80" s="14"/>
      <c r="P80" s="14"/>
      <c r="Q80" s="14"/>
      <c r="R80" s="14"/>
    </row>
    <row r="81" spans="1:18" s="11" customFormat="1" ht="26.25" hidden="1" customHeight="1">
      <c r="A81" s="147" t="s">
        <v>38</v>
      </c>
      <c r="B81" s="148"/>
      <c r="C81" s="149" t="s">
        <v>31</v>
      </c>
      <c r="D81" s="150" t="s">
        <v>32</v>
      </c>
      <c r="E81" s="150"/>
      <c r="F81" s="149" t="s">
        <v>32</v>
      </c>
      <c r="G81" s="151" t="s">
        <v>4</v>
      </c>
      <c r="H81" s="14"/>
      <c r="I81" s="14"/>
      <c r="J81" s="14"/>
      <c r="K81" s="14"/>
      <c r="L81" s="14"/>
      <c r="M81" s="14"/>
      <c r="N81" s="14"/>
      <c r="O81" s="14"/>
      <c r="P81" s="14"/>
      <c r="Q81" s="14"/>
      <c r="R81" s="14"/>
    </row>
    <row r="82" spans="1:18" s="11" customFormat="1" ht="26.25" hidden="1" customHeight="1">
      <c r="A82" s="137" t="s">
        <v>54</v>
      </c>
      <c r="B82" s="138"/>
      <c r="C82" s="139"/>
      <c r="D82" s="140"/>
      <c r="E82" s="140"/>
      <c r="F82" s="139"/>
      <c r="G82" s="141" t="s">
        <v>60</v>
      </c>
      <c r="H82" s="14"/>
      <c r="I82" s="14"/>
      <c r="J82" s="14"/>
      <c r="K82" s="14"/>
      <c r="L82" s="14"/>
      <c r="M82" s="14"/>
      <c r="N82" s="14"/>
      <c r="O82" s="14"/>
      <c r="P82" s="14"/>
      <c r="Q82" s="14"/>
      <c r="R82" s="14"/>
    </row>
    <row r="83" spans="1:18" s="11" customFormat="1" ht="26.25" hidden="1" customHeight="1">
      <c r="A83" s="142" t="s">
        <v>55</v>
      </c>
      <c r="B83" s="143"/>
      <c r="C83" s="144"/>
      <c r="D83" s="145"/>
      <c r="E83" s="145"/>
      <c r="F83" s="144"/>
      <c r="G83" s="146" t="s">
        <v>61</v>
      </c>
      <c r="H83" s="14"/>
      <c r="I83" s="14"/>
      <c r="J83" s="14"/>
      <c r="K83" s="14"/>
      <c r="L83" s="14"/>
      <c r="M83" s="14"/>
      <c r="N83" s="14"/>
      <c r="O83" s="14"/>
      <c r="P83" s="14"/>
      <c r="Q83" s="14"/>
      <c r="R83" s="14"/>
    </row>
    <row r="84" spans="1:18" s="11" customFormat="1" ht="26.25" hidden="1" customHeight="1">
      <c r="A84" s="142" t="s">
        <v>56</v>
      </c>
      <c r="B84" s="143"/>
      <c r="C84" s="144"/>
      <c r="D84" s="145"/>
      <c r="E84" s="145"/>
      <c r="F84" s="144"/>
      <c r="G84" s="146" t="s">
        <v>62</v>
      </c>
      <c r="H84" s="14"/>
      <c r="I84" s="14"/>
      <c r="J84" s="14"/>
      <c r="K84" s="14"/>
      <c r="L84" s="14"/>
      <c r="M84" s="14"/>
      <c r="N84" s="14"/>
      <c r="O84" s="14"/>
      <c r="P84" s="14"/>
      <c r="Q84" s="14"/>
      <c r="R84" s="14"/>
    </row>
    <row r="85" spans="1:18" s="11" customFormat="1" ht="26.25" hidden="1" customHeight="1">
      <c r="A85" s="147" t="s">
        <v>76</v>
      </c>
      <c r="B85" s="148"/>
      <c r="C85" s="149"/>
      <c r="D85" s="150"/>
      <c r="E85" s="150"/>
      <c r="F85" s="149"/>
      <c r="G85" s="151" t="s">
        <v>77</v>
      </c>
      <c r="H85" s="14"/>
      <c r="I85" s="14"/>
      <c r="J85" s="14"/>
      <c r="K85" s="14"/>
      <c r="L85" s="14"/>
      <c r="M85" s="14"/>
      <c r="N85" s="14"/>
      <c r="O85" s="14"/>
      <c r="P85" s="14"/>
      <c r="Q85" s="14"/>
      <c r="R85" s="14"/>
    </row>
    <row r="86" spans="1:18" ht="26.25" hidden="1" customHeight="1">
      <c r="A86" s="263"/>
      <c r="B86" s="24" t="s">
        <v>6</v>
      </c>
      <c r="C86" s="25"/>
      <c r="D86" s="25"/>
      <c r="E86" s="25"/>
      <c r="F86" s="26"/>
      <c r="G86" s="9"/>
      <c r="H86" s="10"/>
      <c r="N86" s="9"/>
      <c r="O86" s="9"/>
      <c r="P86" s="9"/>
      <c r="Q86" s="9"/>
      <c r="R86" s="9"/>
    </row>
    <row r="87" spans="1:18" ht="26.25" hidden="1" customHeight="1">
      <c r="A87" s="264" t="s">
        <v>3</v>
      </c>
      <c r="B87" s="74" t="s">
        <v>1</v>
      </c>
      <c r="C87" s="168" t="s">
        <v>105</v>
      </c>
      <c r="D87" s="454" t="s">
        <v>2</v>
      </c>
      <c r="E87" s="175" t="s">
        <v>130</v>
      </c>
      <c r="F87" s="168" t="s">
        <v>7</v>
      </c>
      <c r="G87" s="267"/>
      <c r="H87" s="27"/>
      <c r="I87" s="9"/>
    </row>
    <row r="88" spans="1:18" ht="26.25" hidden="1" customHeight="1">
      <c r="A88" s="265" t="s">
        <v>65</v>
      </c>
      <c r="B88" s="169" t="s">
        <v>80</v>
      </c>
      <c r="C88" s="176" t="str">
        <f>IFERROR(VLOOKUP($B88,(ListFrom):(ListTo),MATCH(C$87,Headwords,0),FALSE),"")</f>
        <v>シエスタ</v>
      </c>
      <c r="D88" s="176" t="str">
        <f>IFERROR(VLOOKUP($B88,(ListFrom):(ListTo),MATCH(D$87,Headwords,0),FALSE),"")</f>
        <v>今井信行</v>
      </c>
      <c r="E88" s="170" t="str">
        <f>IFERROR(VLOOKUP($B88,(ListFrom):(ListTo),MATCH(E$87,Headwords,0),FALSE),"")</f>
        <v>Nobuyuki Imai</v>
      </c>
      <c r="F88" s="171" t="str">
        <f>IFERROR(VLOOKUP($B88,(ListFrom):(ListTo),MATCH(F$87,Headwords,0),FALSE),"")</f>
        <v>JPNNI7</v>
      </c>
      <c r="G88" s="268"/>
      <c r="H88" s="28"/>
      <c r="I88" s="9"/>
    </row>
    <row r="89" spans="1:18" s="11" customFormat="1" ht="26.25" hidden="1" customHeight="1">
      <c r="A89" s="265" t="s">
        <v>66</v>
      </c>
      <c r="B89" s="172" t="s">
        <v>81</v>
      </c>
      <c r="C89" s="177" t="str">
        <f>IFERROR(VLOOKUP($B89,(ListFrom):(ListTo),MATCH(C$87,Headwords,0),FALSE),"")</f>
        <v>月光Jr</v>
      </c>
      <c r="D89" s="177" t="str">
        <f>IFERROR(VLOOKUP($B89,(ListFrom):(ListTo),MATCH(D$87,Headwords,0),FALSE),"")</f>
        <v>市川航平</v>
      </c>
      <c r="E89" s="93" t="str">
        <f>IFERROR(VLOOKUP($B89,(ListFrom):(ListTo),MATCH(E$87,Headwords,0),FALSE),"")</f>
        <v>Kohei Ichikawa</v>
      </c>
      <c r="F89" s="173" t="str">
        <f>IFERROR(VLOOKUP($B89,(ListFrom):(ListTo),MATCH(F$87,Headwords,0),FALSE),"")</f>
        <v>JPNKI26</v>
      </c>
      <c r="G89" s="268"/>
      <c r="H89" s="28"/>
      <c r="K89" s="14"/>
      <c r="L89" s="14"/>
      <c r="M89" s="14"/>
      <c r="N89" s="14"/>
      <c r="O89" s="14"/>
      <c r="P89" s="14"/>
      <c r="Q89" s="14"/>
      <c r="R89" s="14"/>
    </row>
    <row r="90" spans="1:18" s="11" customFormat="1" ht="26.25" hidden="1" customHeight="1">
      <c r="A90" s="265" t="s">
        <v>67</v>
      </c>
      <c r="B90" s="172" t="s">
        <v>82</v>
      </c>
      <c r="C90" s="177" t="str">
        <f>IFERROR(VLOOKUP($B90,(ListFrom):(ListTo),MATCH(C$87,Headwords,0),FALSE),"")</f>
        <v>Ｈｅｒｍａｎｏ</v>
      </c>
      <c r="D90" s="177" t="str">
        <f>IFERROR(VLOOKUP($B90,(ListFrom):(ListTo),MATCH(D$87,Headwords,0),FALSE),"")</f>
        <v>北詰有人</v>
      </c>
      <c r="E90" s="93" t="str">
        <f>IFERROR(VLOOKUP($B90,(ListFrom):(ListTo),MATCH(E$87,Headwords,0),FALSE),"")</f>
        <v>Naoto Kitazume</v>
      </c>
      <c r="F90" s="173" t="str">
        <f>IFERROR(VLOOKUP($B90,(ListFrom):(ListTo),MATCH(F$87,Headwords,0),FALSE),"")</f>
        <v>JPNNK11</v>
      </c>
      <c r="G90" s="268"/>
      <c r="H90" s="28"/>
      <c r="K90" s="14"/>
      <c r="L90" s="14"/>
      <c r="M90" s="14"/>
      <c r="N90" s="14"/>
      <c r="O90" s="14"/>
      <c r="P90" s="14"/>
      <c r="Q90" s="14"/>
      <c r="R90" s="14"/>
    </row>
    <row r="91" spans="1:18" s="11" customFormat="1" ht="26.25" hidden="1" customHeight="1">
      <c r="A91" s="265" t="s">
        <v>68</v>
      </c>
      <c r="B91" s="172" t="s">
        <v>83</v>
      </c>
      <c r="C91" s="177" t="str">
        <f>IFERROR(VLOOKUP($B91,(ListFrom):(ListTo),MATCH(C$87,Headwords,0),FALSE),"")</f>
        <v>志摩XO</v>
      </c>
      <c r="D91" s="177" t="str">
        <f>IFERROR(VLOOKUP($B91,(ListFrom):(ListTo),MATCH(D$87,Headwords,0),FALSE),"")</f>
        <v>加藤琢也</v>
      </c>
      <c r="E91" s="93" t="str">
        <f>IFERROR(VLOOKUP($B91,(ListFrom):(ListTo),MATCH(E$87,Headwords,0),FALSE),"")</f>
        <v>Takuya kato</v>
      </c>
      <c r="F91" s="173" t="str">
        <f>IFERROR(VLOOKUP($B91,(ListFrom):(ListTo),MATCH(F$87,Headwords,0),FALSE),"")</f>
        <v>JPNTK19</v>
      </c>
      <c r="G91" s="268"/>
      <c r="H91" s="28"/>
      <c r="K91" s="14"/>
      <c r="L91" s="14"/>
      <c r="M91" s="14"/>
      <c r="N91" s="14"/>
      <c r="O91" s="14"/>
      <c r="P91" s="14"/>
      <c r="Q91" s="14"/>
      <c r="R91" s="14"/>
    </row>
    <row r="92" spans="1:18" s="11" customFormat="1" ht="26.25" hidden="1" customHeight="1">
      <c r="A92" s="265" t="s">
        <v>69</v>
      </c>
      <c r="B92" s="465" t="s">
        <v>19</v>
      </c>
      <c r="C92" s="177" t="str">
        <f>IFERROR(VLOOKUP($B92,(ListFrom):(ListTo),MATCH(C$87,Headwords,0),FALSE),"")</f>
        <v>紀州ヨット少年団（友）</v>
      </c>
      <c r="D92" s="177" t="str">
        <f>IFERROR(VLOOKUP($B92,(ListFrom):(ListTo),MATCH(D$87,Headwords,0),FALSE),"")</f>
        <v>荒川友紀彦</v>
      </c>
      <c r="E92" s="93" t="str">
        <f>IFERROR(VLOOKUP($B92,(ListFrom):(ListTo),MATCH(E$87,Headwords,0),FALSE),"")</f>
        <v>Yukihiko Arakawa</v>
      </c>
      <c r="F92" s="173" t="str">
        <f>IFERROR(VLOOKUP($B92,(ListFrom):(ListTo),MATCH(F$87,Headwords,0),FALSE),"")</f>
        <v>JPNYA4</v>
      </c>
      <c r="G92" s="268"/>
      <c r="H92" s="28"/>
      <c r="K92" s="14"/>
      <c r="L92" s="14"/>
      <c r="M92" s="14"/>
      <c r="N92" s="14"/>
      <c r="O92" s="14"/>
      <c r="P92" s="14"/>
      <c r="Q92" s="14"/>
      <c r="R92" s="14"/>
    </row>
    <row r="93" spans="1:18" s="11" customFormat="1" ht="26.25" hidden="1" customHeight="1">
      <c r="A93" s="265" t="s">
        <v>70</v>
      </c>
      <c r="B93" s="465" t="s">
        <v>123</v>
      </c>
      <c r="C93" s="177" t="str">
        <f>IFERROR(VLOOKUP($B93,(ListFrom):(ListTo),MATCH(C$87,Headwords,0),FALSE),"")</f>
        <v>リダブル</v>
      </c>
      <c r="D93" s="177" t="str">
        <f>IFERROR(VLOOKUP($B93,(ListFrom):(ListTo),MATCH(D$87,Headwords,0),FALSE),"")</f>
        <v>東浦啓太　</v>
      </c>
      <c r="E93" s="93" t="str">
        <f>IFERROR(VLOOKUP($B93,(ListFrom):(ListTo),MATCH(E$87,Headwords,0),FALSE),"")</f>
        <v>Keita Toura</v>
      </c>
      <c r="F93" s="173" t="str">
        <f>IFERROR(VLOOKUP($B93,(ListFrom):(ListTo),MATCH(F$87,Headwords,0),FALSE),"")</f>
        <v>JPNKT34</v>
      </c>
      <c r="G93" s="268"/>
      <c r="H93" s="28"/>
      <c r="K93" s="14"/>
      <c r="L93" s="14"/>
      <c r="M93" s="14"/>
      <c r="N93" s="14"/>
      <c r="O93" s="14"/>
      <c r="P93" s="14"/>
      <c r="Q93" s="14"/>
      <c r="R93" s="14"/>
    </row>
    <row r="94" spans="1:18" s="11" customFormat="1" ht="26.25" hidden="1" customHeight="1">
      <c r="A94" s="265" t="s">
        <v>89</v>
      </c>
      <c r="B94" s="172" t="s">
        <v>95</v>
      </c>
      <c r="C94" s="177" t="str">
        <f>IFERROR(VLOOKUP($B94,(ListFrom):(ListTo),MATCH(C$87,Headwords,0),FALSE),"")</f>
        <v>オムライス</v>
      </c>
      <c r="D94" s="177" t="str">
        <f>IFERROR(VLOOKUP($B94,(ListFrom):(ListTo),MATCH(D$87,Headwords,0),FALSE),"")</f>
        <v>吉富愛</v>
      </c>
      <c r="E94" s="93" t="str">
        <f>IFERROR(VLOOKUP($B94,(ListFrom):(ListTo),MATCH(E$87,Headwords,0),FALSE),"")</f>
        <v>Ai Yoshitomi</v>
      </c>
      <c r="F94" s="173" t="str">
        <f>IFERROR(VLOOKUP($B94,(ListFrom):(ListTo),MATCH(F$87,Headwords,0),FALSE),"")</f>
        <v>JPNAY13</v>
      </c>
      <c r="G94" s="268"/>
      <c r="H94" s="28"/>
      <c r="K94" s="14"/>
      <c r="L94" s="14"/>
      <c r="M94" s="14"/>
      <c r="N94" s="14"/>
      <c r="O94" s="14"/>
      <c r="P94" s="14"/>
      <c r="Q94" s="14"/>
      <c r="R94" s="14"/>
    </row>
    <row r="95" spans="1:18" s="11" customFormat="1" ht="26.25" hidden="1" customHeight="1">
      <c r="A95" s="265" t="s">
        <v>90</v>
      </c>
      <c r="B95" s="172" t="s">
        <v>84</v>
      </c>
      <c r="C95" s="177" t="str">
        <f>IFERROR(VLOOKUP($B95,(ListFrom):(ListTo),MATCH(C$87,Headwords,0),FALSE),"")</f>
        <v>紀州ヨット少年団（百）</v>
      </c>
      <c r="D95" s="177" t="str">
        <f>IFERROR(VLOOKUP($B95,(ListFrom):(ListTo),MATCH(D$87,Headwords,0),FALSE),"")</f>
        <v>百済裕人</v>
      </c>
      <c r="E95" s="93" t="str">
        <f>IFERROR(VLOOKUP($B95,(ListFrom):(ListTo),MATCH(E$87,Headwords,0),FALSE),"")</f>
        <v>Hirohito Kudara</v>
      </c>
      <c r="F95" s="173" t="str">
        <f>IFERROR(VLOOKUP($B95,(ListFrom):(ListTo),MATCH(F$87,Headwords,0),FALSE),"")</f>
        <v>JPNHK26</v>
      </c>
      <c r="G95" s="268"/>
      <c r="H95" s="28"/>
      <c r="K95" s="14"/>
      <c r="L95" s="14"/>
      <c r="M95" s="14"/>
      <c r="N95" s="14"/>
      <c r="O95" s="14"/>
      <c r="P95" s="14"/>
      <c r="Q95" s="14"/>
      <c r="R95" s="14"/>
    </row>
    <row r="96" spans="1:18" s="11" customFormat="1" ht="26.25" hidden="1" customHeight="1">
      <c r="A96" s="265" t="s">
        <v>91</v>
      </c>
      <c r="B96" s="172" t="s">
        <v>85</v>
      </c>
      <c r="C96" s="177" t="str">
        <f>IFERROR(VLOOKUP($B96,(ListFrom):(ListTo),MATCH(C$87,Headwords,0),FALSE),"")</f>
        <v/>
      </c>
      <c r="D96" s="177" t="str">
        <f>IFERROR(VLOOKUP($B96,(ListFrom):(ListTo),MATCH(D$87,Headwords,0),FALSE),"")</f>
        <v/>
      </c>
      <c r="E96" s="93" t="str">
        <f>IFERROR(VLOOKUP($B96,(ListFrom):(ListTo),MATCH(E$87,Headwords,0),FALSE),"")</f>
        <v/>
      </c>
      <c r="F96" s="173" t="str">
        <f>IFERROR(VLOOKUP($B96,(ListFrom):(ListTo),MATCH(F$87,Headwords,0),FALSE),"")</f>
        <v/>
      </c>
      <c r="G96" s="268"/>
      <c r="H96" s="28"/>
      <c r="K96" s="14"/>
      <c r="L96" s="14"/>
      <c r="M96" s="14"/>
      <c r="N96" s="14"/>
      <c r="O96" s="14"/>
      <c r="P96" s="14"/>
      <c r="Q96" s="14"/>
      <c r="R96" s="14"/>
    </row>
    <row r="97" spans="1:18" s="11" customFormat="1" ht="26.25" hidden="1" customHeight="1">
      <c r="A97" s="265" t="s">
        <v>92</v>
      </c>
      <c r="B97" s="172" t="s">
        <v>86</v>
      </c>
      <c r="C97" s="177" t="str">
        <f>IFERROR(VLOOKUP($B97,(ListFrom):(ListTo),MATCH(C$87,Headwords,0),FALSE),"")</f>
        <v/>
      </c>
      <c r="D97" s="177" t="str">
        <f>IFERROR(VLOOKUP($B97,(ListFrom):(ListTo),MATCH(D$87,Headwords,0),FALSE),"")</f>
        <v/>
      </c>
      <c r="E97" s="93" t="str">
        <f>IFERROR(VLOOKUP($B97,(ListFrom):(ListTo),MATCH(E$87,Headwords,0),FALSE),"")</f>
        <v/>
      </c>
      <c r="F97" s="173" t="str">
        <f>IFERROR(VLOOKUP($B97,(ListFrom):(ListTo),MATCH(F$87,Headwords,0),FALSE),"")</f>
        <v/>
      </c>
      <c r="G97" s="268"/>
      <c r="H97" s="14"/>
      <c r="I97" s="14"/>
      <c r="J97" s="14"/>
      <c r="K97" s="14"/>
      <c r="L97" s="14"/>
      <c r="M97" s="14"/>
      <c r="N97" s="14"/>
      <c r="O97" s="14"/>
      <c r="P97" s="14"/>
      <c r="Q97" s="14"/>
      <c r="R97" s="14"/>
    </row>
    <row r="98" spans="1:18" s="11" customFormat="1" ht="26.25" hidden="1" customHeight="1">
      <c r="A98" s="265" t="s">
        <v>93</v>
      </c>
      <c r="B98" s="172" t="s">
        <v>87</v>
      </c>
      <c r="C98" s="177" t="str">
        <f>IFERROR(VLOOKUP($B98,(ListFrom):(ListTo),MATCH(C$87,Headwords,0),FALSE),"")</f>
        <v/>
      </c>
      <c r="D98" s="177" t="str">
        <f>IFERROR(VLOOKUP($B98,(ListFrom):(ListTo),MATCH(D$87,Headwords,0),FALSE),"")</f>
        <v/>
      </c>
      <c r="E98" s="93" t="str">
        <f>IFERROR(VLOOKUP($B98,(ListFrom):(ListTo),MATCH(E$87,Headwords,0),FALSE),"")</f>
        <v/>
      </c>
      <c r="F98" s="173" t="str">
        <f>IFERROR(VLOOKUP($B98,(ListFrom):(ListTo),MATCH(F$87,Headwords,0),FALSE),"")</f>
        <v/>
      </c>
      <c r="G98" s="268"/>
      <c r="H98" s="14"/>
      <c r="I98" s="14"/>
      <c r="J98" s="14"/>
      <c r="K98" s="14"/>
      <c r="L98" s="14"/>
      <c r="M98" s="14"/>
      <c r="N98" s="14"/>
      <c r="O98" s="14"/>
      <c r="P98" s="14"/>
      <c r="Q98" s="14"/>
      <c r="R98" s="14"/>
    </row>
    <row r="99" spans="1:18" s="11" customFormat="1" ht="26.25" hidden="1" customHeight="1">
      <c r="A99" s="266" t="s">
        <v>94</v>
      </c>
      <c r="B99" s="132" t="s">
        <v>88</v>
      </c>
      <c r="C99" s="178" t="str">
        <f>IFERROR(VLOOKUP($B99,(ListFrom):(ListTo),MATCH(C$87,Headwords,0),FALSE),"")</f>
        <v/>
      </c>
      <c r="D99" s="178" t="str">
        <f>IFERROR(VLOOKUP($B99,(ListFrom):(ListTo),MATCH(D$87,Headwords,0),FALSE),"")</f>
        <v/>
      </c>
      <c r="E99" s="133" t="str">
        <f>IFERROR(VLOOKUP($B99,(ListFrom):(ListTo),MATCH(E$87,Headwords,0),FALSE),"")</f>
        <v/>
      </c>
      <c r="F99" s="174" t="str">
        <f>IFERROR(VLOOKUP($B99,(ListFrom):(ListTo),MATCH(F$87,Headwords,0),FALSE),"")</f>
        <v/>
      </c>
      <c r="G99" s="268"/>
      <c r="H99" s="14"/>
      <c r="I99" s="14"/>
      <c r="J99" s="14"/>
      <c r="K99" s="14"/>
      <c r="L99" s="14"/>
      <c r="M99" s="14"/>
      <c r="N99" s="14"/>
      <c r="O99" s="14"/>
      <c r="P99" s="14"/>
      <c r="Q99" s="14"/>
      <c r="R99" s="14"/>
    </row>
    <row r="100" spans="1:18" ht="26.25" hidden="1" customHeight="1">
      <c r="G100" s="23" t="s">
        <v>5</v>
      </c>
      <c r="N100" s="9"/>
      <c r="O100" s="9"/>
      <c r="P100" s="9"/>
      <c r="Q100" s="9"/>
      <c r="R100" s="9"/>
    </row>
    <row r="101" spans="1:18" s="11" customFormat="1" ht="26.25" hidden="1" customHeight="1">
      <c r="A101" s="14"/>
      <c r="B101" s="9"/>
      <c r="C101" s="9"/>
      <c r="D101" s="9"/>
      <c r="E101" s="9"/>
      <c r="F101" s="10"/>
      <c r="H101" s="14"/>
      <c r="I101" s="14"/>
      <c r="J101" s="14"/>
      <c r="K101" s="14"/>
      <c r="L101" s="14"/>
      <c r="M101" s="14"/>
      <c r="N101" s="14"/>
      <c r="O101" s="14"/>
      <c r="P101" s="14"/>
      <c r="Q101" s="14"/>
      <c r="R101" s="14"/>
    </row>
    <row r="102" spans="1:18" ht="26.25" hidden="1" customHeight="1">
      <c r="A102" s="351" t="s">
        <v>102</v>
      </c>
      <c r="B102" s="351"/>
      <c r="N102" s="9"/>
      <c r="O102" s="9"/>
      <c r="P102" s="9"/>
      <c r="Q102" s="9"/>
      <c r="R102" s="9"/>
    </row>
    <row r="103" spans="1:18" ht="26.25" hidden="1" customHeight="1">
      <c r="A103" s="351" t="s">
        <v>103</v>
      </c>
      <c r="B103" s="351"/>
    </row>
    <row r="104" spans="1:18" ht="26.25" customHeight="1">
      <c r="A104" s="351"/>
      <c r="B104" s="351"/>
    </row>
    <row r="105" spans="1:18" ht="26.25" customHeight="1"/>
    <row r="106" spans="1:18" ht="26.25" customHeight="1"/>
    <row r="107" spans="1:18" ht="26.25" customHeight="1"/>
    <row r="108" spans="1:18" ht="26.25" customHeight="1"/>
    <row r="109" spans="1:18" ht="26.25" customHeight="1"/>
    <row r="110" spans="1:18" ht="26.25" customHeight="1"/>
    <row r="111" spans="1:18" ht="26.25" customHeight="1"/>
    <row r="112" spans="1:18" ht="26.25" customHeight="1"/>
    <row r="113" ht="26.25" customHeight="1"/>
    <row r="114" ht="26.25" customHeight="1"/>
    <row r="115" ht="26.25" customHeight="1"/>
    <row r="116" ht="26.25" customHeight="1"/>
    <row r="117" ht="26.25" customHeight="1"/>
    <row r="118" ht="26.25" customHeight="1"/>
    <row r="119" ht="26.25" customHeight="1"/>
  </sheetData>
  <sheetProtection selectLockedCells="1" selectUnlockedCells="1"/>
  <mergeCells count="278">
    <mergeCell ref="O9:Q9"/>
    <mergeCell ref="R9:T9"/>
    <mergeCell ref="U9:V9"/>
    <mergeCell ref="O10:Q10"/>
    <mergeCell ref="R10:T10"/>
    <mergeCell ref="U10:V10"/>
    <mergeCell ref="O11:Q11"/>
    <mergeCell ref="O15:Q15"/>
    <mergeCell ref="R15:T15"/>
    <mergeCell ref="U15:V15"/>
    <mergeCell ref="U11:V11"/>
    <mergeCell ref="O12:Q12"/>
    <mergeCell ref="R12:T12"/>
    <mergeCell ref="U12:V12"/>
    <mergeCell ref="O13:Q13"/>
    <mergeCell ref="R13:T13"/>
    <mergeCell ref="U13:V13"/>
    <mergeCell ref="O14:Q14"/>
    <mergeCell ref="R14:T14"/>
    <mergeCell ref="U14:V14"/>
    <mergeCell ref="O6:Q6"/>
    <mergeCell ref="R6:T6"/>
    <mergeCell ref="U6:V6"/>
    <mergeCell ref="O7:Q7"/>
    <mergeCell ref="R7:T7"/>
    <mergeCell ref="U7:V7"/>
    <mergeCell ref="O8:Q8"/>
    <mergeCell ref="R8:T8"/>
    <mergeCell ref="U8:V8"/>
    <mergeCell ref="K4:L4"/>
    <mergeCell ref="K5:L5"/>
    <mergeCell ref="K6:L6"/>
    <mergeCell ref="K7:L7"/>
    <mergeCell ref="K8:L8"/>
    <mergeCell ref="K9:L9"/>
    <mergeCell ref="K10:L10"/>
    <mergeCell ref="K11:L11"/>
    <mergeCell ref="K12:L12"/>
    <mergeCell ref="I4:J4"/>
    <mergeCell ref="I5:J5"/>
    <mergeCell ref="I6:J6"/>
    <mergeCell ref="I7:J7"/>
    <mergeCell ref="I8:J8"/>
    <mergeCell ref="I9:J9"/>
    <mergeCell ref="I10:J10"/>
    <mergeCell ref="I11:J11"/>
    <mergeCell ref="I12:J12"/>
    <mergeCell ref="N25:P25"/>
    <mergeCell ref="Q18:S18"/>
    <mergeCell ref="Q19:S19"/>
    <mergeCell ref="Q20:S20"/>
    <mergeCell ref="Q21:S21"/>
    <mergeCell ref="Q22:S22"/>
    <mergeCell ref="R11:T11"/>
    <mergeCell ref="T17:U17"/>
    <mergeCell ref="I14:J14"/>
    <mergeCell ref="I15:J15"/>
    <mergeCell ref="K14:L14"/>
    <mergeCell ref="K15:L15"/>
    <mergeCell ref="I13:J13"/>
    <mergeCell ref="K13:L13"/>
    <mergeCell ref="N17:P17"/>
    <mergeCell ref="Q17:S17"/>
    <mergeCell ref="N18:P18"/>
    <mergeCell ref="N19:P19"/>
    <mergeCell ref="N20:P20"/>
    <mergeCell ref="N21:P21"/>
    <mergeCell ref="N22:P22"/>
    <mergeCell ref="N23:P23"/>
    <mergeCell ref="N24:P24"/>
    <mergeCell ref="J17:K17"/>
    <mergeCell ref="J18:K18"/>
    <mergeCell ref="J19:K19"/>
    <mergeCell ref="J20:K20"/>
    <mergeCell ref="J21:K21"/>
    <mergeCell ref="J22:K22"/>
    <mergeCell ref="J23:K23"/>
    <mergeCell ref="J24:K24"/>
    <mergeCell ref="J25:K25"/>
    <mergeCell ref="J53:K53"/>
    <mergeCell ref="J26:K26"/>
    <mergeCell ref="J27:K27"/>
    <mergeCell ref="J28:K28"/>
    <mergeCell ref="J49:K49"/>
    <mergeCell ref="L53:M53"/>
    <mergeCell ref="N53:O53"/>
    <mergeCell ref="P53:Q53"/>
    <mergeCell ref="R53:S53"/>
    <mergeCell ref="H51:I51"/>
    <mergeCell ref="J51:K51"/>
    <mergeCell ref="L51:M51"/>
    <mergeCell ref="N51:O51"/>
    <mergeCell ref="P51:Q51"/>
    <mergeCell ref="J57:K57"/>
    <mergeCell ref="L57:M57"/>
    <mergeCell ref="N57:O57"/>
    <mergeCell ref="P57:Q57"/>
    <mergeCell ref="R57:S57"/>
    <mergeCell ref="H55:I55"/>
    <mergeCell ref="J55:K55"/>
    <mergeCell ref="L55:M55"/>
    <mergeCell ref="N55:O55"/>
    <mergeCell ref="P55:Q55"/>
    <mergeCell ref="R55:S55"/>
    <mergeCell ref="B48:B49"/>
    <mergeCell ref="C48:C49"/>
    <mergeCell ref="D48:D49"/>
    <mergeCell ref="F48:F49"/>
    <mergeCell ref="G48:G49"/>
    <mergeCell ref="B46:B47"/>
    <mergeCell ref="C46:C47"/>
    <mergeCell ref="D46:D47"/>
    <mergeCell ref="F46:F47"/>
    <mergeCell ref="G46:G47"/>
    <mergeCell ref="B52:B53"/>
    <mergeCell ref="C52:C53"/>
    <mergeCell ref="D52:D53"/>
    <mergeCell ref="F52:F53"/>
    <mergeCell ref="G52:G53"/>
    <mergeCell ref="B50:B51"/>
    <mergeCell ref="C50:C51"/>
    <mergeCell ref="D50:D51"/>
    <mergeCell ref="F50:F51"/>
    <mergeCell ref="G50:G51"/>
    <mergeCell ref="B56:B57"/>
    <mergeCell ref="C56:C57"/>
    <mergeCell ref="D56:D57"/>
    <mergeCell ref="F56:F57"/>
    <mergeCell ref="G56:G57"/>
    <mergeCell ref="B54:B55"/>
    <mergeCell ref="C54:C55"/>
    <mergeCell ref="D54:D55"/>
    <mergeCell ref="F54:F55"/>
    <mergeCell ref="G54:G55"/>
    <mergeCell ref="AH45:AI45"/>
    <mergeCell ref="AJ45:AK45"/>
    <mergeCell ref="AL45:AM45"/>
    <mergeCell ref="AN45:AO45"/>
    <mergeCell ref="AP45:AQ45"/>
    <mergeCell ref="AE46:AE47"/>
    <mergeCell ref="AF47:AG47"/>
    <mergeCell ref="AH47:AI47"/>
    <mergeCell ref="AJ47:AK47"/>
    <mergeCell ref="AL47:AM47"/>
    <mergeCell ref="AN47:AO47"/>
    <mergeCell ref="AP47:AQ47"/>
    <mergeCell ref="AF45:AG45"/>
    <mergeCell ref="AJ49:AK49"/>
    <mergeCell ref="AL49:AM49"/>
    <mergeCell ref="AN49:AO49"/>
    <mergeCell ref="AP49:AQ49"/>
    <mergeCell ref="AE50:AE51"/>
    <mergeCell ref="AF51:AG51"/>
    <mergeCell ref="AH51:AI51"/>
    <mergeCell ref="AJ51:AK51"/>
    <mergeCell ref="AL51:AM51"/>
    <mergeCell ref="AN51:AO51"/>
    <mergeCell ref="AP51:AQ51"/>
    <mergeCell ref="AP57:AQ57"/>
    <mergeCell ref="T46:T47"/>
    <mergeCell ref="T48:T49"/>
    <mergeCell ref="T50:T51"/>
    <mergeCell ref="T52:T53"/>
    <mergeCell ref="T54:T55"/>
    <mergeCell ref="T56:T57"/>
    <mergeCell ref="AE52:AE53"/>
    <mergeCell ref="AF53:AG53"/>
    <mergeCell ref="AH53:AI53"/>
    <mergeCell ref="AJ53:AK53"/>
    <mergeCell ref="AL53:AM53"/>
    <mergeCell ref="AN53:AO53"/>
    <mergeCell ref="AP53:AQ53"/>
    <mergeCell ref="AE54:AE55"/>
    <mergeCell ref="AF55:AG55"/>
    <mergeCell ref="AH55:AI55"/>
    <mergeCell ref="AJ55:AK55"/>
    <mergeCell ref="AL55:AM55"/>
    <mergeCell ref="AN55:AO55"/>
    <mergeCell ref="AP55:AQ55"/>
    <mergeCell ref="AE48:AE49"/>
    <mergeCell ref="AF49:AG49"/>
    <mergeCell ref="AH49:AI49"/>
    <mergeCell ref="AH57:AI57"/>
    <mergeCell ref="AJ57:AK57"/>
    <mergeCell ref="AL57:AM57"/>
    <mergeCell ref="AN57:AO57"/>
    <mergeCell ref="W50:W51"/>
    <mergeCell ref="U52:U53"/>
    <mergeCell ref="V52:V53"/>
    <mergeCell ref="W52:W53"/>
    <mergeCell ref="AE56:AE57"/>
    <mergeCell ref="AF57:AG57"/>
    <mergeCell ref="Y56:Y57"/>
    <mergeCell ref="U56:U57"/>
    <mergeCell ref="V56:V57"/>
    <mergeCell ref="W56:W57"/>
    <mergeCell ref="U50:U51"/>
    <mergeCell ref="V50:V51"/>
    <mergeCell ref="U54:U55"/>
    <mergeCell ref="V54:V55"/>
    <mergeCell ref="W54:W55"/>
    <mergeCell ref="C71:G71"/>
    <mergeCell ref="C74:G74"/>
    <mergeCell ref="C60:G60"/>
    <mergeCell ref="C63:G63"/>
    <mergeCell ref="H17:I17"/>
    <mergeCell ref="H18:I18"/>
    <mergeCell ref="H19:I19"/>
    <mergeCell ref="H20:I20"/>
    <mergeCell ref="H21:I21"/>
    <mergeCell ref="H22:I22"/>
    <mergeCell ref="H23:I23"/>
    <mergeCell ref="H49:I49"/>
    <mergeCell ref="H45:I45"/>
    <mergeCell ref="H24:I24"/>
    <mergeCell ref="H25:I25"/>
    <mergeCell ref="H26:I26"/>
    <mergeCell ref="H57:I57"/>
    <mergeCell ref="C68:G68"/>
    <mergeCell ref="H47:I47"/>
    <mergeCell ref="H53:I53"/>
    <mergeCell ref="H27:I27"/>
    <mergeCell ref="H28:I28"/>
    <mergeCell ref="Y46:Y47"/>
    <mergeCell ref="Y48:Y49"/>
    <mergeCell ref="Y50:Y51"/>
    <mergeCell ref="Y52:Y53"/>
    <mergeCell ref="Y54:Y55"/>
    <mergeCell ref="U46:U47"/>
    <mergeCell ref="V46:V47"/>
    <mergeCell ref="W46:W47"/>
    <mergeCell ref="U48:U49"/>
    <mergeCell ref="V48:V49"/>
    <mergeCell ref="W48:W49"/>
    <mergeCell ref="T44:W44"/>
    <mergeCell ref="P30:S30"/>
    <mergeCell ref="L45:M45"/>
    <mergeCell ref="N45:O45"/>
    <mergeCell ref="P45:Q45"/>
    <mergeCell ref="R45:S45"/>
    <mergeCell ref="J47:K47"/>
    <mergeCell ref="L47:M47"/>
    <mergeCell ref="N47:O47"/>
    <mergeCell ref="P47:Q47"/>
    <mergeCell ref="R47:S47"/>
    <mergeCell ref="L49:M49"/>
    <mergeCell ref="N49:O49"/>
    <mergeCell ref="P49:Q49"/>
    <mergeCell ref="R49:S49"/>
    <mergeCell ref="R51:S51"/>
    <mergeCell ref="J45:K45"/>
    <mergeCell ref="N26:P26"/>
    <mergeCell ref="N27:P27"/>
    <mergeCell ref="N28:P28"/>
    <mergeCell ref="Q1:U1"/>
    <mergeCell ref="Q23:S23"/>
    <mergeCell ref="Q24:S24"/>
    <mergeCell ref="Q25:S25"/>
    <mergeCell ref="Q26:S26"/>
    <mergeCell ref="Q27:S27"/>
    <mergeCell ref="Q28:S28"/>
    <mergeCell ref="T18:U18"/>
    <mergeCell ref="T19:U19"/>
    <mergeCell ref="T20:U20"/>
    <mergeCell ref="T21:U21"/>
    <mergeCell ref="T22:U22"/>
    <mergeCell ref="T23:U23"/>
    <mergeCell ref="T24:U24"/>
    <mergeCell ref="T25:U25"/>
    <mergeCell ref="T26:U26"/>
    <mergeCell ref="T27:U27"/>
    <mergeCell ref="T28:U28"/>
    <mergeCell ref="O4:Q4"/>
    <mergeCell ref="R4:T4"/>
    <mergeCell ref="U4:V4"/>
    <mergeCell ref="O5:Q5"/>
    <mergeCell ref="R5:T5"/>
    <mergeCell ref="U5:V5"/>
  </mergeCells>
  <phoneticPr fontId="3"/>
  <dataValidations count="3">
    <dataValidation type="list" allowBlank="1" showInputMessage="1" showErrorMessage="1" sqref="K65591 IN65591 SJ65591 ACF65591 AMB65591 AVX65591 BFT65591 BPP65591 BZL65591 CJH65591 CTD65591 DCZ65591 DMV65591 DWR65591 EGN65591 EQJ65591 FAF65591 FKB65591 FTX65591 GDT65591 GNP65591 GXL65591 HHH65591 HRD65591 IAZ65591 IKV65591 IUR65591 JEN65591 JOJ65591 JYF65591 KIB65591 KRX65591 LBT65591 LLP65591 LVL65591 MFH65591 MPD65591 MYZ65591 NIV65591 NSR65591 OCN65591 OMJ65591 OWF65591 PGB65591 PPX65591 PZT65591 QJP65591 QTL65591 RDH65591 RND65591 RWZ65591 SGV65591 SQR65591 TAN65591 TKJ65591 TUF65591 UEB65591 UNX65591 UXT65591 VHP65591 VRL65591 WBH65591 WLD65591 WUZ65591 K131127 IN131127 SJ131127 ACF131127 AMB131127 AVX131127 BFT131127 BPP131127 BZL131127 CJH131127 CTD131127 DCZ131127 DMV131127 DWR131127 EGN131127 EQJ131127 FAF131127 FKB131127 FTX131127 GDT131127 GNP131127 GXL131127 HHH131127 HRD131127 IAZ131127 IKV131127 IUR131127 JEN131127 JOJ131127 JYF131127 KIB131127 KRX131127 LBT131127 LLP131127 LVL131127 MFH131127 MPD131127 MYZ131127 NIV131127 NSR131127 OCN131127 OMJ131127 OWF131127 PGB131127 PPX131127 PZT131127 QJP131127 QTL131127 RDH131127 RND131127 RWZ131127 SGV131127 SQR131127 TAN131127 TKJ131127 TUF131127 UEB131127 UNX131127 UXT131127 VHP131127 VRL131127 WBH131127 WLD131127 WUZ131127 K196663 IN196663 SJ196663 ACF196663 AMB196663 AVX196663 BFT196663 BPP196663 BZL196663 CJH196663 CTD196663 DCZ196663 DMV196663 DWR196663 EGN196663 EQJ196663 FAF196663 FKB196663 FTX196663 GDT196663 GNP196663 GXL196663 HHH196663 HRD196663 IAZ196663 IKV196663 IUR196663 JEN196663 JOJ196663 JYF196663 KIB196663 KRX196663 LBT196663 LLP196663 LVL196663 MFH196663 MPD196663 MYZ196663 NIV196663 NSR196663 OCN196663 OMJ196663 OWF196663 PGB196663 PPX196663 PZT196663 QJP196663 QTL196663 RDH196663 RND196663 RWZ196663 SGV196663 SQR196663 TAN196663 TKJ196663 TUF196663 UEB196663 UNX196663 UXT196663 VHP196663 VRL196663 WBH196663 WLD196663 WUZ196663 K262199 IN262199 SJ262199 ACF262199 AMB262199 AVX262199 BFT262199 BPP262199 BZL262199 CJH262199 CTD262199 DCZ262199 DMV262199 DWR262199 EGN262199 EQJ262199 FAF262199 FKB262199 FTX262199 GDT262199 GNP262199 GXL262199 HHH262199 HRD262199 IAZ262199 IKV262199 IUR262199 JEN262199 JOJ262199 JYF262199 KIB262199 KRX262199 LBT262199 LLP262199 LVL262199 MFH262199 MPD262199 MYZ262199 NIV262199 NSR262199 OCN262199 OMJ262199 OWF262199 PGB262199 PPX262199 PZT262199 QJP262199 QTL262199 RDH262199 RND262199 RWZ262199 SGV262199 SQR262199 TAN262199 TKJ262199 TUF262199 UEB262199 UNX262199 UXT262199 VHP262199 VRL262199 WBH262199 WLD262199 WUZ262199 K327735 IN327735 SJ327735 ACF327735 AMB327735 AVX327735 BFT327735 BPP327735 BZL327735 CJH327735 CTD327735 DCZ327735 DMV327735 DWR327735 EGN327735 EQJ327735 FAF327735 FKB327735 FTX327735 GDT327735 GNP327735 GXL327735 HHH327735 HRD327735 IAZ327735 IKV327735 IUR327735 JEN327735 JOJ327735 JYF327735 KIB327735 KRX327735 LBT327735 LLP327735 LVL327735 MFH327735 MPD327735 MYZ327735 NIV327735 NSR327735 OCN327735 OMJ327735 OWF327735 PGB327735 PPX327735 PZT327735 QJP327735 QTL327735 RDH327735 RND327735 RWZ327735 SGV327735 SQR327735 TAN327735 TKJ327735 TUF327735 UEB327735 UNX327735 UXT327735 VHP327735 VRL327735 WBH327735 WLD327735 WUZ327735 K393271 IN393271 SJ393271 ACF393271 AMB393271 AVX393271 BFT393271 BPP393271 BZL393271 CJH393271 CTD393271 DCZ393271 DMV393271 DWR393271 EGN393271 EQJ393271 FAF393271 FKB393271 FTX393271 GDT393271 GNP393271 GXL393271 HHH393271 HRD393271 IAZ393271 IKV393271 IUR393271 JEN393271 JOJ393271 JYF393271 KIB393271 KRX393271 LBT393271 LLP393271 LVL393271 MFH393271 MPD393271 MYZ393271 NIV393271 NSR393271 OCN393271 OMJ393271 OWF393271 PGB393271 PPX393271 PZT393271 QJP393271 QTL393271 RDH393271 RND393271 RWZ393271 SGV393271 SQR393271 TAN393271 TKJ393271 TUF393271 UEB393271 UNX393271 UXT393271 VHP393271 VRL393271 WBH393271 WLD393271 WUZ393271 K458807 IN458807 SJ458807 ACF458807 AMB458807 AVX458807 BFT458807 BPP458807 BZL458807 CJH458807 CTD458807 DCZ458807 DMV458807 DWR458807 EGN458807 EQJ458807 FAF458807 FKB458807 FTX458807 GDT458807 GNP458807 GXL458807 HHH458807 HRD458807 IAZ458807 IKV458807 IUR458807 JEN458807 JOJ458807 JYF458807 KIB458807 KRX458807 LBT458807 LLP458807 LVL458807 MFH458807 MPD458807 MYZ458807 NIV458807 NSR458807 OCN458807 OMJ458807 OWF458807 PGB458807 PPX458807 PZT458807 QJP458807 QTL458807 RDH458807 RND458807 RWZ458807 SGV458807 SQR458807 TAN458807 TKJ458807 TUF458807 UEB458807 UNX458807 UXT458807 VHP458807 VRL458807 WBH458807 WLD458807 WUZ458807 K524343 IN524343 SJ524343 ACF524343 AMB524343 AVX524343 BFT524343 BPP524343 BZL524343 CJH524343 CTD524343 DCZ524343 DMV524343 DWR524343 EGN524343 EQJ524343 FAF524343 FKB524343 FTX524343 GDT524343 GNP524343 GXL524343 HHH524343 HRD524343 IAZ524343 IKV524343 IUR524343 JEN524343 JOJ524343 JYF524343 KIB524343 KRX524343 LBT524343 LLP524343 LVL524343 MFH524343 MPD524343 MYZ524343 NIV524343 NSR524343 OCN524343 OMJ524343 OWF524343 PGB524343 PPX524343 PZT524343 QJP524343 QTL524343 RDH524343 RND524343 RWZ524343 SGV524343 SQR524343 TAN524343 TKJ524343 TUF524343 UEB524343 UNX524343 UXT524343 VHP524343 VRL524343 WBH524343 WLD524343 WUZ524343 K589879 IN589879 SJ589879 ACF589879 AMB589879 AVX589879 BFT589879 BPP589879 BZL589879 CJH589879 CTD589879 DCZ589879 DMV589879 DWR589879 EGN589879 EQJ589879 FAF589879 FKB589879 FTX589879 GDT589879 GNP589879 GXL589879 HHH589879 HRD589879 IAZ589879 IKV589879 IUR589879 JEN589879 JOJ589879 JYF589879 KIB589879 KRX589879 LBT589879 LLP589879 LVL589879 MFH589879 MPD589879 MYZ589879 NIV589879 NSR589879 OCN589879 OMJ589879 OWF589879 PGB589879 PPX589879 PZT589879 QJP589879 QTL589879 RDH589879 RND589879 RWZ589879 SGV589879 SQR589879 TAN589879 TKJ589879 TUF589879 UEB589879 UNX589879 UXT589879 VHP589879 VRL589879 WBH589879 WLD589879 WUZ589879 K655415 IN655415 SJ655415 ACF655415 AMB655415 AVX655415 BFT655415 BPP655415 BZL655415 CJH655415 CTD655415 DCZ655415 DMV655415 DWR655415 EGN655415 EQJ655415 FAF655415 FKB655415 FTX655415 GDT655415 GNP655415 GXL655415 HHH655415 HRD655415 IAZ655415 IKV655415 IUR655415 JEN655415 JOJ655415 JYF655415 KIB655415 KRX655415 LBT655415 LLP655415 LVL655415 MFH655415 MPD655415 MYZ655415 NIV655415 NSR655415 OCN655415 OMJ655415 OWF655415 PGB655415 PPX655415 PZT655415 QJP655415 QTL655415 RDH655415 RND655415 RWZ655415 SGV655415 SQR655415 TAN655415 TKJ655415 TUF655415 UEB655415 UNX655415 UXT655415 VHP655415 VRL655415 WBH655415 WLD655415 WUZ655415 K720951 IN720951 SJ720951 ACF720951 AMB720951 AVX720951 BFT720951 BPP720951 BZL720951 CJH720951 CTD720951 DCZ720951 DMV720951 DWR720951 EGN720951 EQJ720951 FAF720951 FKB720951 FTX720951 GDT720951 GNP720951 GXL720951 HHH720951 HRD720951 IAZ720951 IKV720951 IUR720951 JEN720951 JOJ720951 JYF720951 KIB720951 KRX720951 LBT720951 LLP720951 LVL720951 MFH720951 MPD720951 MYZ720951 NIV720951 NSR720951 OCN720951 OMJ720951 OWF720951 PGB720951 PPX720951 PZT720951 QJP720951 QTL720951 RDH720951 RND720951 RWZ720951 SGV720951 SQR720951 TAN720951 TKJ720951 TUF720951 UEB720951 UNX720951 UXT720951 VHP720951 VRL720951 WBH720951 WLD720951 WUZ720951 K786487 IN786487 SJ786487 ACF786487 AMB786487 AVX786487 BFT786487 BPP786487 BZL786487 CJH786487 CTD786487 DCZ786487 DMV786487 DWR786487 EGN786487 EQJ786487 FAF786487 FKB786487 FTX786487 GDT786487 GNP786487 GXL786487 HHH786487 HRD786487 IAZ786487 IKV786487 IUR786487 JEN786487 JOJ786487 JYF786487 KIB786487 KRX786487 LBT786487 LLP786487 LVL786487 MFH786487 MPD786487 MYZ786487 NIV786487 NSR786487 OCN786487 OMJ786487 OWF786487 PGB786487 PPX786487 PZT786487 QJP786487 QTL786487 RDH786487 RND786487 RWZ786487 SGV786487 SQR786487 TAN786487 TKJ786487 TUF786487 UEB786487 UNX786487 UXT786487 VHP786487 VRL786487 WBH786487 WLD786487 WUZ786487 K852023 IN852023 SJ852023 ACF852023 AMB852023 AVX852023 BFT852023 BPP852023 BZL852023 CJH852023 CTD852023 DCZ852023 DMV852023 DWR852023 EGN852023 EQJ852023 FAF852023 FKB852023 FTX852023 GDT852023 GNP852023 GXL852023 HHH852023 HRD852023 IAZ852023 IKV852023 IUR852023 JEN852023 JOJ852023 JYF852023 KIB852023 KRX852023 LBT852023 LLP852023 LVL852023 MFH852023 MPD852023 MYZ852023 NIV852023 NSR852023 OCN852023 OMJ852023 OWF852023 PGB852023 PPX852023 PZT852023 QJP852023 QTL852023 RDH852023 RND852023 RWZ852023 SGV852023 SQR852023 TAN852023 TKJ852023 TUF852023 UEB852023 UNX852023 UXT852023 VHP852023 VRL852023 WBH852023 WLD852023 WUZ852023 K917559 IN917559 SJ917559 ACF917559 AMB917559 AVX917559 BFT917559 BPP917559 BZL917559 CJH917559 CTD917559 DCZ917559 DMV917559 DWR917559 EGN917559 EQJ917559 FAF917559 FKB917559 FTX917559 GDT917559 GNP917559 GXL917559 HHH917559 HRD917559 IAZ917559 IKV917559 IUR917559 JEN917559 JOJ917559 JYF917559 KIB917559 KRX917559 LBT917559 LLP917559 LVL917559 MFH917559 MPD917559 MYZ917559 NIV917559 NSR917559 OCN917559 OMJ917559 OWF917559 PGB917559 PPX917559 PZT917559 QJP917559 QTL917559 RDH917559 RND917559 RWZ917559 SGV917559 SQR917559 TAN917559 TKJ917559 TUF917559 UEB917559 UNX917559 UXT917559 VHP917559 VRL917559 WBH917559 WLD917559 WUZ917559 K983095 IN983095 SJ983095 ACF983095 AMB983095 AVX983095 BFT983095 BPP983095 BZL983095 CJH983095 CTD983095 DCZ983095 DMV983095 DWR983095 EGN983095 EQJ983095 FAF983095 FKB983095 FTX983095 GDT983095 GNP983095 GXL983095 HHH983095 HRD983095 IAZ983095 IKV983095 IUR983095 JEN983095 JOJ983095 JYF983095 KIB983095 KRX983095 LBT983095 LLP983095 LVL983095 MFH983095 MPD983095 MYZ983095 NIV983095 NSR983095 OCN983095 OMJ983095 OWF983095 PGB983095 PPX983095 PZT983095 QJP983095 QTL983095 RDH983095 RND983095 RWZ983095 SGV983095 SQR983095 TAN983095 TKJ983095 TUF983095 UEB983095 UNX983095 UXT983095 VHP983095 VRL983095 WBH983095 WLD983095 WUZ983095 IS61 SO61 ACK61 AMG61 AWC61 BFY61 BPU61 BZQ61 CJM61 CTI61 DDE61 DNA61 DWW61 EGS61 EQO61 FAK61 FKG61 FUC61 GDY61 GNU61 GXQ61 HHM61 HRI61 IBE61 ILA61 IUW61 JES61 JOO61 JYK61 KIG61 KSC61 LBY61 LLU61 LVQ61 MFM61 MPI61 MZE61 NJA61 NSW61 OCS61 OMO61 OWK61 PGG61 PQC61 PZY61 QJU61 QTQ61 RDM61 RNI61 RXE61 SHA61 SQW61 TAS61 TKO61 TUK61 UEG61 UOC61 UXY61 VHU61 VRQ61 WBM61 WLI61 WVE61 K65604 IN65604 SJ65604 ACF65604 AMB65604 AVX65604 BFT65604 BPP65604 BZL65604 CJH65604 CTD65604 DCZ65604 DMV65604 DWR65604 EGN65604 EQJ65604 FAF65604 FKB65604 FTX65604 GDT65604 GNP65604 GXL65604 HHH65604 HRD65604 IAZ65604 IKV65604 IUR65604 JEN65604 JOJ65604 JYF65604 KIB65604 KRX65604 LBT65604 LLP65604 LVL65604 MFH65604 MPD65604 MYZ65604 NIV65604 NSR65604 OCN65604 OMJ65604 OWF65604 PGB65604 PPX65604 PZT65604 QJP65604 QTL65604 RDH65604 RND65604 RWZ65604 SGV65604 SQR65604 TAN65604 TKJ65604 TUF65604 UEB65604 UNX65604 UXT65604 VHP65604 VRL65604 WBH65604 WLD65604 WUZ65604 K131140 IN131140 SJ131140 ACF131140 AMB131140 AVX131140 BFT131140 BPP131140 BZL131140 CJH131140 CTD131140 DCZ131140 DMV131140 DWR131140 EGN131140 EQJ131140 FAF131140 FKB131140 FTX131140 GDT131140 GNP131140 GXL131140 HHH131140 HRD131140 IAZ131140 IKV131140 IUR131140 JEN131140 JOJ131140 JYF131140 KIB131140 KRX131140 LBT131140 LLP131140 LVL131140 MFH131140 MPD131140 MYZ131140 NIV131140 NSR131140 OCN131140 OMJ131140 OWF131140 PGB131140 PPX131140 PZT131140 QJP131140 QTL131140 RDH131140 RND131140 RWZ131140 SGV131140 SQR131140 TAN131140 TKJ131140 TUF131140 UEB131140 UNX131140 UXT131140 VHP131140 VRL131140 WBH131140 WLD131140 WUZ131140 K196676 IN196676 SJ196676 ACF196676 AMB196676 AVX196676 BFT196676 BPP196676 BZL196676 CJH196676 CTD196676 DCZ196676 DMV196676 DWR196676 EGN196676 EQJ196676 FAF196676 FKB196676 FTX196676 GDT196676 GNP196676 GXL196676 HHH196676 HRD196676 IAZ196676 IKV196676 IUR196676 JEN196676 JOJ196676 JYF196676 KIB196676 KRX196676 LBT196676 LLP196676 LVL196676 MFH196676 MPD196676 MYZ196676 NIV196676 NSR196676 OCN196676 OMJ196676 OWF196676 PGB196676 PPX196676 PZT196676 QJP196676 QTL196676 RDH196676 RND196676 RWZ196676 SGV196676 SQR196676 TAN196676 TKJ196676 TUF196676 UEB196676 UNX196676 UXT196676 VHP196676 VRL196676 WBH196676 WLD196676 WUZ196676 K262212 IN262212 SJ262212 ACF262212 AMB262212 AVX262212 BFT262212 BPP262212 BZL262212 CJH262212 CTD262212 DCZ262212 DMV262212 DWR262212 EGN262212 EQJ262212 FAF262212 FKB262212 FTX262212 GDT262212 GNP262212 GXL262212 HHH262212 HRD262212 IAZ262212 IKV262212 IUR262212 JEN262212 JOJ262212 JYF262212 KIB262212 KRX262212 LBT262212 LLP262212 LVL262212 MFH262212 MPD262212 MYZ262212 NIV262212 NSR262212 OCN262212 OMJ262212 OWF262212 PGB262212 PPX262212 PZT262212 QJP262212 QTL262212 RDH262212 RND262212 RWZ262212 SGV262212 SQR262212 TAN262212 TKJ262212 TUF262212 UEB262212 UNX262212 UXT262212 VHP262212 VRL262212 WBH262212 WLD262212 WUZ262212 K327748 IN327748 SJ327748 ACF327748 AMB327748 AVX327748 BFT327748 BPP327748 BZL327748 CJH327748 CTD327748 DCZ327748 DMV327748 DWR327748 EGN327748 EQJ327748 FAF327748 FKB327748 FTX327748 GDT327748 GNP327748 GXL327748 HHH327748 HRD327748 IAZ327748 IKV327748 IUR327748 JEN327748 JOJ327748 JYF327748 KIB327748 KRX327748 LBT327748 LLP327748 LVL327748 MFH327748 MPD327748 MYZ327748 NIV327748 NSR327748 OCN327748 OMJ327748 OWF327748 PGB327748 PPX327748 PZT327748 QJP327748 QTL327748 RDH327748 RND327748 RWZ327748 SGV327748 SQR327748 TAN327748 TKJ327748 TUF327748 UEB327748 UNX327748 UXT327748 VHP327748 VRL327748 WBH327748 WLD327748 WUZ327748 K393284 IN393284 SJ393284 ACF393284 AMB393284 AVX393284 BFT393284 BPP393284 BZL393284 CJH393284 CTD393284 DCZ393284 DMV393284 DWR393284 EGN393284 EQJ393284 FAF393284 FKB393284 FTX393284 GDT393284 GNP393284 GXL393284 HHH393284 HRD393284 IAZ393284 IKV393284 IUR393284 JEN393284 JOJ393284 JYF393284 KIB393284 KRX393284 LBT393284 LLP393284 LVL393284 MFH393284 MPD393284 MYZ393284 NIV393284 NSR393284 OCN393284 OMJ393284 OWF393284 PGB393284 PPX393284 PZT393284 QJP393284 QTL393284 RDH393284 RND393284 RWZ393284 SGV393284 SQR393284 TAN393284 TKJ393284 TUF393284 UEB393284 UNX393284 UXT393284 VHP393284 VRL393284 WBH393284 WLD393284 WUZ393284 K458820 IN458820 SJ458820 ACF458820 AMB458820 AVX458820 BFT458820 BPP458820 BZL458820 CJH458820 CTD458820 DCZ458820 DMV458820 DWR458820 EGN458820 EQJ458820 FAF458820 FKB458820 FTX458820 GDT458820 GNP458820 GXL458820 HHH458820 HRD458820 IAZ458820 IKV458820 IUR458820 JEN458820 JOJ458820 JYF458820 KIB458820 KRX458820 LBT458820 LLP458820 LVL458820 MFH458820 MPD458820 MYZ458820 NIV458820 NSR458820 OCN458820 OMJ458820 OWF458820 PGB458820 PPX458820 PZT458820 QJP458820 QTL458820 RDH458820 RND458820 RWZ458820 SGV458820 SQR458820 TAN458820 TKJ458820 TUF458820 UEB458820 UNX458820 UXT458820 VHP458820 VRL458820 WBH458820 WLD458820 WUZ458820 K524356 IN524356 SJ524356 ACF524356 AMB524356 AVX524356 BFT524356 BPP524356 BZL524356 CJH524356 CTD524356 DCZ524356 DMV524356 DWR524356 EGN524356 EQJ524356 FAF524356 FKB524356 FTX524356 GDT524356 GNP524356 GXL524356 HHH524356 HRD524356 IAZ524356 IKV524356 IUR524356 JEN524356 JOJ524356 JYF524356 KIB524356 KRX524356 LBT524356 LLP524356 LVL524356 MFH524356 MPD524356 MYZ524356 NIV524356 NSR524356 OCN524356 OMJ524356 OWF524356 PGB524356 PPX524356 PZT524356 QJP524356 QTL524356 RDH524356 RND524356 RWZ524356 SGV524356 SQR524356 TAN524356 TKJ524356 TUF524356 UEB524356 UNX524356 UXT524356 VHP524356 VRL524356 WBH524356 WLD524356 WUZ524356 K589892 IN589892 SJ589892 ACF589892 AMB589892 AVX589892 BFT589892 BPP589892 BZL589892 CJH589892 CTD589892 DCZ589892 DMV589892 DWR589892 EGN589892 EQJ589892 FAF589892 FKB589892 FTX589892 GDT589892 GNP589892 GXL589892 HHH589892 HRD589892 IAZ589892 IKV589892 IUR589892 JEN589892 JOJ589892 JYF589892 KIB589892 KRX589892 LBT589892 LLP589892 LVL589892 MFH589892 MPD589892 MYZ589892 NIV589892 NSR589892 OCN589892 OMJ589892 OWF589892 PGB589892 PPX589892 PZT589892 QJP589892 QTL589892 RDH589892 RND589892 RWZ589892 SGV589892 SQR589892 TAN589892 TKJ589892 TUF589892 UEB589892 UNX589892 UXT589892 VHP589892 VRL589892 WBH589892 WLD589892 WUZ589892 K655428 IN655428 SJ655428 ACF655428 AMB655428 AVX655428 BFT655428 BPP655428 BZL655428 CJH655428 CTD655428 DCZ655428 DMV655428 DWR655428 EGN655428 EQJ655428 FAF655428 FKB655428 FTX655428 GDT655428 GNP655428 GXL655428 HHH655428 HRD655428 IAZ655428 IKV655428 IUR655428 JEN655428 JOJ655428 JYF655428 KIB655428 KRX655428 LBT655428 LLP655428 LVL655428 MFH655428 MPD655428 MYZ655428 NIV655428 NSR655428 OCN655428 OMJ655428 OWF655428 PGB655428 PPX655428 PZT655428 QJP655428 QTL655428 RDH655428 RND655428 RWZ655428 SGV655428 SQR655428 TAN655428 TKJ655428 TUF655428 UEB655428 UNX655428 UXT655428 VHP655428 VRL655428 WBH655428 WLD655428 WUZ655428 K720964 IN720964 SJ720964 ACF720964 AMB720964 AVX720964 BFT720964 BPP720964 BZL720964 CJH720964 CTD720964 DCZ720964 DMV720964 DWR720964 EGN720964 EQJ720964 FAF720964 FKB720964 FTX720964 GDT720964 GNP720964 GXL720964 HHH720964 HRD720964 IAZ720964 IKV720964 IUR720964 JEN720964 JOJ720964 JYF720964 KIB720964 KRX720964 LBT720964 LLP720964 LVL720964 MFH720964 MPD720964 MYZ720964 NIV720964 NSR720964 OCN720964 OMJ720964 OWF720964 PGB720964 PPX720964 PZT720964 QJP720964 QTL720964 RDH720964 RND720964 RWZ720964 SGV720964 SQR720964 TAN720964 TKJ720964 TUF720964 UEB720964 UNX720964 UXT720964 VHP720964 VRL720964 WBH720964 WLD720964 WUZ720964 K786500 IN786500 SJ786500 ACF786500 AMB786500 AVX786500 BFT786500 BPP786500 BZL786500 CJH786500 CTD786500 DCZ786500 DMV786500 DWR786500 EGN786500 EQJ786500 FAF786500 FKB786500 FTX786500 GDT786500 GNP786500 GXL786500 HHH786500 HRD786500 IAZ786500 IKV786500 IUR786500 JEN786500 JOJ786500 JYF786500 KIB786500 KRX786500 LBT786500 LLP786500 LVL786500 MFH786500 MPD786500 MYZ786500 NIV786500 NSR786500 OCN786500 OMJ786500 OWF786500 PGB786500 PPX786500 PZT786500 QJP786500 QTL786500 RDH786500 RND786500 RWZ786500 SGV786500 SQR786500 TAN786500 TKJ786500 TUF786500 UEB786500 UNX786500 UXT786500 VHP786500 VRL786500 WBH786500 WLD786500 WUZ786500 K852036 IN852036 SJ852036 ACF852036 AMB852036 AVX852036 BFT852036 BPP852036 BZL852036 CJH852036 CTD852036 DCZ852036 DMV852036 DWR852036 EGN852036 EQJ852036 FAF852036 FKB852036 FTX852036 GDT852036 GNP852036 GXL852036 HHH852036 HRD852036 IAZ852036 IKV852036 IUR852036 JEN852036 JOJ852036 JYF852036 KIB852036 KRX852036 LBT852036 LLP852036 LVL852036 MFH852036 MPD852036 MYZ852036 NIV852036 NSR852036 OCN852036 OMJ852036 OWF852036 PGB852036 PPX852036 PZT852036 QJP852036 QTL852036 RDH852036 RND852036 RWZ852036 SGV852036 SQR852036 TAN852036 TKJ852036 TUF852036 UEB852036 UNX852036 UXT852036 VHP852036 VRL852036 WBH852036 WLD852036 WUZ852036 K917572 IN917572 SJ917572 ACF917572 AMB917572 AVX917572 BFT917572 BPP917572 BZL917572 CJH917572 CTD917572 DCZ917572 DMV917572 DWR917572 EGN917572 EQJ917572 FAF917572 FKB917572 FTX917572 GDT917572 GNP917572 GXL917572 HHH917572 HRD917572 IAZ917572 IKV917572 IUR917572 JEN917572 JOJ917572 JYF917572 KIB917572 KRX917572 LBT917572 LLP917572 LVL917572 MFH917572 MPD917572 MYZ917572 NIV917572 NSR917572 OCN917572 OMJ917572 OWF917572 PGB917572 PPX917572 PZT917572 QJP917572 QTL917572 RDH917572 RND917572 RWZ917572 SGV917572 SQR917572 TAN917572 TKJ917572 TUF917572 UEB917572 UNX917572 UXT917572 VHP917572 VRL917572 WBH917572 WLD917572 WUZ917572 K983108 IN983108 SJ983108 ACF983108 AMB983108 AVX983108 BFT983108 BPP983108 BZL983108 CJH983108 CTD983108 DCZ983108 DMV983108 DWR983108 EGN983108 EQJ983108 FAF983108 FKB983108 FTX983108 GDT983108 GNP983108 GXL983108 HHH983108 HRD983108 IAZ983108 IKV983108 IUR983108 JEN983108 JOJ983108 JYF983108 KIB983108 KRX983108 LBT983108 LLP983108 LVL983108 MFH983108 MPD983108 MYZ983108 NIV983108 NSR983108 OCN983108 OMJ983108 OWF983108 PGB983108 PPX983108 PZT983108 QJP983108 QTL983108 RDH983108 RND983108 RWZ983108 SGV983108 SQR983108 TAN983108 TKJ983108 TUF983108 UEB983108 UNX983108 UXT983108 VHP983108 VRL983108 WBH983108 WLD983108 WUZ983108 IS64 SO64 ACK64 AMG64 AWC64 BFY64 BPU64 BZQ64 CJM64 CTI64 DDE64 DNA64 DWW64 EGS64 EQO64 FAK64 FKG64 FUC64 GDY64 GNU64 GXQ64 HHM64 HRI64 IBE64 ILA64 IUW64 JES64 JOO64 JYK64 KIG64 KSC64 LBY64 LLU64 LVQ64 MFM64 MPI64 MZE64 NJA64 NSW64 OCS64 OMO64 OWK64 PGG64 PQC64 PZY64 QJU64 QTQ64 RDM64 RNI64 RXE64 SHA64 SQW64 TAS64 TKO64 TUK64 UEG64 UOC64 UXY64 VHU64 VRQ64 WBM64 WLI64 WVE64 K65607 IN65607 SJ65607 ACF65607 AMB65607 AVX65607 BFT65607 BPP65607 BZL65607 CJH65607 CTD65607 DCZ65607 DMV65607 DWR65607 EGN65607 EQJ65607 FAF65607 FKB65607 FTX65607 GDT65607 GNP65607 GXL65607 HHH65607 HRD65607 IAZ65607 IKV65607 IUR65607 JEN65607 JOJ65607 JYF65607 KIB65607 KRX65607 LBT65607 LLP65607 LVL65607 MFH65607 MPD65607 MYZ65607 NIV65607 NSR65607 OCN65607 OMJ65607 OWF65607 PGB65607 PPX65607 PZT65607 QJP65607 QTL65607 RDH65607 RND65607 RWZ65607 SGV65607 SQR65607 TAN65607 TKJ65607 TUF65607 UEB65607 UNX65607 UXT65607 VHP65607 VRL65607 WBH65607 WLD65607 WUZ65607 K131143 IN131143 SJ131143 ACF131143 AMB131143 AVX131143 BFT131143 BPP131143 BZL131143 CJH131143 CTD131143 DCZ131143 DMV131143 DWR131143 EGN131143 EQJ131143 FAF131143 FKB131143 FTX131143 GDT131143 GNP131143 GXL131143 HHH131143 HRD131143 IAZ131143 IKV131143 IUR131143 JEN131143 JOJ131143 JYF131143 KIB131143 KRX131143 LBT131143 LLP131143 LVL131143 MFH131143 MPD131143 MYZ131143 NIV131143 NSR131143 OCN131143 OMJ131143 OWF131143 PGB131143 PPX131143 PZT131143 QJP131143 QTL131143 RDH131143 RND131143 RWZ131143 SGV131143 SQR131143 TAN131143 TKJ131143 TUF131143 UEB131143 UNX131143 UXT131143 VHP131143 VRL131143 WBH131143 WLD131143 WUZ131143 K196679 IN196679 SJ196679 ACF196679 AMB196679 AVX196679 BFT196679 BPP196679 BZL196679 CJH196679 CTD196679 DCZ196679 DMV196679 DWR196679 EGN196679 EQJ196679 FAF196679 FKB196679 FTX196679 GDT196679 GNP196679 GXL196679 HHH196679 HRD196679 IAZ196679 IKV196679 IUR196679 JEN196679 JOJ196679 JYF196679 KIB196679 KRX196679 LBT196679 LLP196679 LVL196679 MFH196679 MPD196679 MYZ196679 NIV196679 NSR196679 OCN196679 OMJ196679 OWF196679 PGB196679 PPX196679 PZT196679 QJP196679 QTL196679 RDH196679 RND196679 RWZ196679 SGV196679 SQR196679 TAN196679 TKJ196679 TUF196679 UEB196679 UNX196679 UXT196679 VHP196679 VRL196679 WBH196679 WLD196679 WUZ196679 K262215 IN262215 SJ262215 ACF262215 AMB262215 AVX262215 BFT262215 BPP262215 BZL262215 CJH262215 CTD262215 DCZ262215 DMV262215 DWR262215 EGN262215 EQJ262215 FAF262215 FKB262215 FTX262215 GDT262215 GNP262215 GXL262215 HHH262215 HRD262215 IAZ262215 IKV262215 IUR262215 JEN262215 JOJ262215 JYF262215 KIB262215 KRX262215 LBT262215 LLP262215 LVL262215 MFH262215 MPD262215 MYZ262215 NIV262215 NSR262215 OCN262215 OMJ262215 OWF262215 PGB262215 PPX262215 PZT262215 QJP262215 QTL262215 RDH262215 RND262215 RWZ262215 SGV262215 SQR262215 TAN262215 TKJ262215 TUF262215 UEB262215 UNX262215 UXT262215 VHP262215 VRL262215 WBH262215 WLD262215 WUZ262215 K327751 IN327751 SJ327751 ACF327751 AMB327751 AVX327751 BFT327751 BPP327751 BZL327751 CJH327751 CTD327751 DCZ327751 DMV327751 DWR327751 EGN327751 EQJ327751 FAF327751 FKB327751 FTX327751 GDT327751 GNP327751 GXL327751 HHH327751 HRD327751 IAZ327751 IKV327751 IUR327751 JEN327751 JOJ327751 JYF327751 KIB327751 KRX327751 LBT327751 LLP327751 LVL327751 MFH327751 MPD327751 MYZ327751 NIV327751 NSR327751 OCN327751 OMJ327751 OWF327751 PGB327751 PPX327751 PZT327751 QJP327751 QTL327751 RDH327751 RND327751 RWZ327751 SGV327751 SQR327751 TAN327751 TKJ327751 TUF327751 UEB327751 UNX327751 UXT327751 VHP327751 VRL327751 WBH327751 WLD327751 WUZ327751 K393287 IN393287 SJ393287 ACF393287 AMB393287 AVX393287 BFT393287 BPP393287 BZL393287 CJH393287 CTD393287 DCZ393287 DMV393287 DWR393287 EGN393287 EQJ393287 FAF393287 FKB393287 FTX393287 GDT393287 GNP393287 GXL393287 HHH393287 HRD393287 IAZ393287 IKV393287 IUR393287 JEN393287 JOJ393287 JYF393287 KIB393287 KRX393287 LBT393287 LLP393287 LVL393287 MFH393287 MPD393287 MYZ393287 NIV393287 NSR393287 OCN393287 OMJ393287 OWF393287 PGB393287 PPX393287 PZT393287 QJP393287 QTL393287 RDH393287 RND393287 RWZ393287 SGV393287 SQR393287 TAN393287 TKJ393287 TUF393287 UEB393287 UNX393287 UXT393287 VHP393287 VRL393287 WBH393287 WLD393287 WUZ393287 K458823 IN458823 SJ458823 ACF458823 AMB458823 AVX458823 BFT458823 BPP458823 BZL458823 CJH458823 CTD458823 DCZ458823 DMV458823 DWR458823 EGN458823 EQJ458823 FAF458823 FKB458823 FTX458823 GDT458823 GNP458823 GXL458823 HHH458823 HRD458823 IAZ458823 IKV458823 IUR458823 JEN458823 JOJ458823 JYF458823 KIB458823 KRX458823 LBT458823 LLP458823 LVL458823 MFH458823 MPD458823 MYZ458823 NIV458823 NSR458823 OCN458823 OMJ458823 OWF458823 PGB458823 PPX458823 PZT458823 QJP458823 QTL458823 RDH458823 RND458823 RWZ458823 SGV458823 SQR458823 TAN458823 TKJ458823 TUF458823 UEB458823 UNX458823 UXT458823 VHP458823 VRL458823 WBH458823 WLD458823 WUZ458823 K524359 IN524359 SJ524359 ACF524359 AMB524359 AVX524359 BFT524359 BPP524359 BZL524359 CJH524359 CTD524359 DCZ524359 DMV524359 DWR524359 EGN524359 EQJ524359 FAF524359 FKB524359 FTX524359 GDT524359 GNP524359 GXL524359 HHH524359 HRD524359 IAZ524359 IKV524359 IUR524359 JEN524359 JOJ524359 JYF524359 KIB524359 KRX524359 LBT524359 LLP524359 LVL524359 MFH524359 MPD524359 MYZ524359 NIV524359 NSR524359 OCN524359 OMJ524359 OWF524359 PGB524359 PPX524359 PZT524359 QJP524359 QTL524359 RDH524359 RND524359 RWZ524359 SGV524359 SQR524359 TAN524359 TKJ524359 TUF524359 UEB524359 UNX524359 UXT524359 VHP524359 VRL524359 WBH524359 WLD524359 WUZ524359 K589895 IN589895 SJ589895 ACF589895 AMB589895 AVX589895 BFT589895 BPP589895 BZL589895 CJH589895 CTD589895 DCZ589895 DMV589895 DWR589895 EGN589895 EQJ589895 FAF589895 FKB589895 FTX589895 GDT589895 GNP589895 GXL589895 HHH589895 HRD589895 IAZ589895 IKV589895 IUR589895 JEN589895 JOJ589895 JYF589895 KIB589895 KRX589895 LBT589895 LLP589895 LVL589895 MFH589895 MPD589895 MYZ589895 NIV589895 NSR589895 OCN589895 OMJ589895 OWF589895 PGB589895 PPX589895 PZT589895 QJP589895 QTL589895 RDH589895 RND589895 RWZ589895 SGV589895 SQR589895 TAN589895 TKJ589895 TUF589895 UEB589895 UNX589895 UXT589895 VHP589895 VRL589895 WBH589895 WLD589895 WUZ589895 K655431 IN655431 SJ655431 ACF655431 AMB655431 AVX655431 BFT655431 BPP655431 BZL655431 CJH655431 CTD655431 DCZ655431 DMV655431 DWR655431 EGN655431 EQJ655431 FAF655431 FKB655431 FTX655431 GDT655431 GNP655431 GXL655431 HHH655431 HRD655431 IAZ655431 IKV655431 IUR655431 JEN655431 JOJ655431 JYF655431 KIB655431 KRX655431 LBT655431 LLP655431 LVL655431 MFH655431 MPD655431 MYZ655431 NIV655431 NSR655431 OCN655431 OMJ655431 OWF655431 PGB655431 PPX655431 PZT655431 QJP655431 QTL655431 RDH655431 RND655431 RWZ655431 SGV655431 SQR655431 TAN655431 TKJ655431 TUF655431 UEB655431 UNX655431 UXT655431 VHP655431 VRL655431 WBH655431 WLD655431 WUZ655431 K720967 IN720967 SJ720967 ACF720967 AMB720967 AVX720967 BFT720967 BPP720967 BZL720967 CJH720967 CTD720967 DCZ720967 DMV720967 DWR720967 EGN720967 EQJ720967 FAF720967 FKB720967 FTX720967 GDT720967 GNP720967 GXL720967 HHH720967 HRD720967 IAZ720967 IKV720967 IUR720967 JEN720967 JOJ720967 JYF720967 KIB720967 KRX720967 LBT720967 LLP720967 LVL720967 MFH720967 MPD720967 MYZ720967 NIV720967 NSR720967 OCN720967 OMJ720967 OWF720967 PGB720967 PPX720967 PZT720967 QJP720967 QTL720967 RDH720967 RND720967 RWZ720967 SGV720967 SQR720967 TAN720967 TKJ720967 TUF720967 UEB720967 UNX720967 UXT720967 VHP720967 VRL720967 WBH720967 WLD720967 WUZ720967 K786503 IN786503 SJ786503 ACF786503 AMB786503 AVX786503 BFT786503 BPP786503 BZL786503 CJH786503 CTD786503 DCZ786503 DMV786503 DWR786503 EGN786503 EQJ786503 FAF786503 FKB786503 FTX786503 GDT786503 GNP786503 GXL786503 HHH786503 HRD786503 IAZ786503 IKV786503 IUR786503 JEN786503 JOJ786503 JYF786503 KIB786503 KRX786503 LBT786503 LLP786503 LVL786503 MFH786503 MPD786503 MYZ786503 NIV786503 NSR786503 OCN786503 OMJ786503 OWF786503 PGB786503 PPX786503 PZT786503 QJP786503 QTL786503 RDH786503 RND786503 RWZ786503 SGV786503 SQR786503 TAN786503 TKJ786503 TUF786503 UEB786503 UNX786503 UXT786503 VHP786503 VRL786503 WBH786503 WLD786503 WUZ786503 K852039 IN852039 SJ852039 ACF852039 AMB852039 AVX852039 BFT852039 BPP852039 BZL852039 CJH852039 CTD852039 DCZ852039 DMV852039 DWR852039 EGN852039 EQJ852039 FAF852039 FKB852039 FTX852039 GDT852039 GNP852039 GXL852039 HHH852039 HRD852039 IAZ852039 IKV852039 IUR852039 JEN852039 JOJ852039 JYF852039 KIB852039 KRX852039 LBT852039 LLP852039 LVL852039 MFH852039 MPD852039 MYZ852039 NIV852039 NSR852039 OCN852039 OMJ852039 OWF852039 PGB852039 PPX852039 PZT852039 QJP852039 QTL852039 RDH852039 RND852039 RWZ852039 SGV852039 SQR852039 TAN852039 TKJ852039 TUF852039 UEB852039 UNX852039 UXT852039 VHP852039 VRL852039 WBH852039 WLD852039 WUZ852039 K917575 IN917575 SJ917575 ACF917575 AMB917575 AVX917575 BFT917575 BPP917575 BZL917575 CJH917575 CTD917575 DCZ917575 DMV917575 DWR917575 EGN917575 EQJ917575 FAF917575 FKB917575 FTX917575 GDT917575 GNP917575 GXL917575 HHH917575 HRD917575 IAZ917575 IKV917575 IUR917575 JEN917575 JOJ917575 JYF917575 KIB917575 KRX917575 LBT917575 LLP917575 LVL917575 MFH917575 MPD917575 MYZ917575 NIV917575 NSR917575 OCN917575 OMJ917575 OWF917575 PGB917575 PPX917575 PZT917575 QJP917575 QTL917575 RDH917575 RND917575 RWZ917575 SGV917575 SQR917575 TAN917575 TKJ917575 TUF917575 UEB917575 UNX917575 UXT917575 VHP917575 VRL917575 WBH917575 WLD917575 WUZ917575 K983111 IN983111 SJ983111 ACF983111 AMB983111 AVX983111 BFT983111 BPP983111 BZL983111 CJH983111 CTD983111 DCZ983111 DMV983111 DWR983111 EGN983111 EQJ983111 FAF983111 FKB983111 FTX983111 GDT983111 GNP983111 GXL983111 HHH983111 HRD983111 IAZ983111 IKV983111 IUR983111 JEN983111 JOJ983111 JYF983111 KIB983111 KRX983111 LBT983111 LLP983111 LVL983111 MFH983111 MPD983111 MYZ983111 NIV983111 NSR983111 OCN983111 OMJ983111 OWF983111 PGB983111 PPX983111 PZT983111 QJP983111 QTL983111 RDH983111 RND983111 RWZ983111 SGV983111 SQR983111 TAN983111 TKJ983111 TUF983111 UEB983111 UNX983111 UXT983111 VHP983111 VRL983111 WBH983111 WLD983111 WUZ983111 IR72 SN72 ACJ72 AMF72 AWB72 BFX72 BPT72 BZP72 CJL72 CTH72 DDD72 DMZ72 DWV72 EGR72 EQN72 FAJ72 FKF72 FUB72 GDX72 GNT72 GXP72 HHL72 HRH72 IBD72 IKZ72 IUV72 JER72 JON72 JYJ72 KIF72 KSB72 LBX72 LLT72 LVP72 MFL72 MPH72 MZD72 NIZ72 NSV72 OCR72 OMN72 OWJ72 PGF72 PQB72 PZX72 QJT72 QTP72 RDL72 RNH72 RXD72 SGZ72 SQV72 TAR72 TKN72 TUJ72 UEF72 UOB72 UXX72 VHT72 VRP72 WBL72 WLH72 WVD72 I65612 IL65612 SH65612 ACD65612 ALZ65612 AVV65612 BFR65612 BPN65612 BZJ65612 CJF65612 CTB65612 DCX65612 DMT65612 DWP65612 EGL65612 EQH65612 FAD65612 FJZ65612 FTV65612 GDR65612 GNN65612 GXJ65612 HHF65612 HRB65612 IAX65612 IKT65612 IUP65612 JEL65612 JOH65612 JYD65612 KHZ65612 KRV65612 LBR65612 LLN65612 LVJ65612 MFF65612 MPB65612 MYX65612 NIT65612 NSP65612 OCL65612 OMH65612 OWD65612 PFZ65612 PPV65612 PZR65612 QJN65612 QTJ65612 RDF65612 RNB65612 RWX65612 SGT65612 SQP65612 TAL65612 TKH65612 TUD65612 UDZ65612 UNV65612 UXR65612 VHN65612 VRJ65612 WBF65612 WLB65612 WUX65612 I131148 IL131148 SH131148 ACD131148 ALZ131148 AVV131148 BFR131148 BPN131148 BZJ131148 CJF131148 CTB131148 DCX131148 DMT131148 DWP131148 EGL131148 EQH131148 FAD131148 FJZ131148 FTV131148 GDR131148 GNN131148 GXJ131148 HHF131148 HRB131148 IAX131148 IKT131148 IUP131148 JEL131148 JOH131148 JYD131148 KHZ131148 KRV131148 LBR131148 LLN131148 LVJ131148 MFF131148 MPB131148 MYX131148 NIT131148 NSP131148 OCL131148 OMH131148 OWD131148 PFZ131148 PPV131148 PZR131148 QJN131148 QTJ131148 RDF131148 RNB131148 RWX131148 SGT131148 SQP131148 TAL131148 TKH131148 TUD131148 UDZ131148 UNV131148 UXR131148 VHN131148 VRJ131148 WBF131148 WLB131148 WUX131148 I196684 IL196684 SH196684 ACD196684 ALZ196684 AVV196684 BFR196684 BPN196684 BZJ196684 CJF196684 CTB196684 DCX196684 DMT196684 DWP196684 EGL196684 EQH196684 FAD196684 FJZ196684 FTV196684 GDR196684 GNN196684 GXJ196684 HHF196684 HRB196684 IAX196684 IKT196684 IUP196684 JEL196684 JOH196684 JYD196684 KHZ196684 KRV196684 LBR196684 LLN196684 LVJ196684 MFF196684 MPB196684 MYX196684 NIT196684 NSP196684 OCL196684 OMH196684 OWD196684 PFZ196684 PPV196684 PZR196684 QJN196684 QTJ196684 RDF196684 RNB196684 RWX196684 SGT196684 SQP196684 TAL196684 TKH196684 TUD196684 UDZ196684 UNV196684 UXR196684 VHN196684 VRJ196684 WBF196684 WLB196684 WUX196684 I262220 IL262220 SH262220 ACD262220 ALZ262220 AVV262220 BFR262220 BPN262220 BZJ262220 CJF262220 CTB262220 DCX262220 DMT262220 DWP262220 EGL262220 EQH262220 FAD262220 FJZ262220 FTV262220 GDR262220 GNN262220 GXJ262220 HHF262220 HRB262220 IAX262220 IKT262220 IUP262220 JEL262220 JOH262220 JYD262220 KHZ262220 KRV262220 LBR262220 LLN262220 LVJ262220 MFF262220 MPB262220 MYX262220 NIT262220 NSP262220 OCL262220 OMH262220 OWD262220 PFZ262220 PPV262220 PZR262220 QJN262220 QTJ262220 RDF262220 RNB262220 RWX262220 SGT262220 SQP262220 TAL262220 TKH262220 TUD262220 UDZ262220 UNV262220 UXR262220 VHN262220 VRJ262220 WBF262220 WLB262220 WUX262220 I327756 IL327756 SH327756 ACD327756 ALZ327756 AVV327756 BFR327756 BPN327756 BZJ327756 CJF327756 CTB327756 DCX327756 DMT327756 DWP327756 EGL327756 EQH327756 FAD327756 FJZ327756 FTV327756 GDR327756 GNN327756 GXJ327756 HHF327756 HRB327756 IAX327756 IKT327756 IUP327756 JEL327756 JOH327756 JYD327756 KHZ327756 KRV327756 LBR327756 LLN327756 LVJ327756 MFF327756 MPB327756 MYX327756 NIT327756 NSP327756 OCL327756 OMH327756 OWD327756 PFZ327756 PPV327756 PZR327756 QJN327756 QTJ327756 RDF327756 RNB327756 RWX327756 SGT327756 SQP327756 TAL327756 TKH327756 TUD327756 UDZ327756 UNV327756 UXR327756 VHN327756 VRJ327756 WBF327756 WLB327756 WUX327756 I393292 IL393292 SH393292 ACD393292 ALZ393292 AVV393292 BFR393292 BPN393292 BZJ393292 CJF393292 CTB393292 DCX393292 DMT393292 DWP393292 EGL393292 EQH393292 FAD393292 FJZ393292 FTV393292 GDR393292 GNN393292 GXJ393292 HHF393292 HRB393292 IAX393292 IKT393292 IUP393292 JEL393292 JOH393292 JYD393292 KHZ393292 KRV393292 LBR393292 LLN393292 LVJ393292 MFF393292 MPB393292 MYX393292 NIT393292 NSP393292 OCL393292 OMH393292 OWD393292 PFZ393292 PPV393292 PZR393292 QJN393292 QTJ393292 RDF393292 RNB393292 RWX393292 SGT393292 SQP393292 TAL393292 TKH393292 TUD393292 UDZ393292 UNV393292 UXR393292 VHN393292 VRJ393292 WBF393292 WLB393292 WUX393292 I458828 IL458828 SH458828 ACD458828 ALZ458828 AVV458828 BFR458828 BPN458828 BZJ458828 CJF458828 CTB458828 DCX458828 DMT458828 DWP458828 EGL458828 EQH458828 FAD458828 FJZ458828 FTV458828 GDR458828 GNN458828 GXJ458828 HHF458828 HRB458828 IAX458828 IKT458828 IUP458828 JEL458828 JOH458828 JYD458828 KHZ458828 KRV458828 LBR458828 LLN458828 LVJ458828 MFF458828 MPB458828 MYX458828 NIT458828 NSP458828 OCL458828 OMH458828 OWD458828 PFZ458828 PPV458828 PZR458828 QJN458828 QTJ458828 RDF458828 RNB458828 RWX458828 SGT458828 SQP458828 TAL458828 TKH458828 TUD458828 UDZ458828 UNV458828 UXR458828 VHN458828 VRJ458828 WBF458828 WLB458828 WUX458828 I524364 IL524364 SH524364 ACD524364 ALZ524364 AVV524364 BFR524364 BPN524364 BZJ524364 CJF524364 CTB524364 DCX524364 DMT524364 DWP524364 EGL524364 EQH524364 FAD524364 FJZ524364 FTV524364 GDR524364 GNN524364 GXJ524364 HHF524364 HRB524364 IAX524364 IKT524364 IUP524364 JEL524364 JOH524364 JYD524364 KHZ524364 KRV524364 LBR524364 LLN524364 LVJ524364 MFF524364 MPB524364 MYX524364 NIT524364 NSP524364 OCL524364 OMH524364 OWD524364 PFZ524364 PPV524364 PZR524364 QJN524364 QTJ524364 RDF524364 RNB524364 RWX524364 SGT524364 SQP524364 TAL524364 TKH524364 TUD524364 UDZ524364 UNV524364 UXR524364 VHN524364 VRJ524364 WBF524364 WLB524364 WUX524364 I589900 IL589900 SH589900 ACD589900 ALZ589900 AVV589900 BFR589900 BPN589900 BZJ589900 CJF589900 CTB589900 DCX589900 DMT589900 DWP589900 EGL589900 EQH589900 FAD589900 FJZ589900 FTV589900 GDR589900 GNN589900 GXJ589900 HHF589900 HRB589900 IAX589900 IKT589900 IUP589900 JEL589900 JOH589900 JYD589900 KHZ589900 KRV589900 LBR589900 LLN589900 LVJ589900 MFF589900 MPB589900 MYX589900 NIT589900 NSP589900 OCL589900 OMH589900 OWD589900 PFZ589900 PPV589900 PZR589900 QJN589900 QTJ589900 RDF589900 RNB589900 RWX589900 SGT589900 SQP589900 TAL589900 TKH589900 TUD589900 UDZ589900 UNV589900 UXR589900 VHN589900 VRJ589900 WBF589900 WLB589900 WUX589900 I655436 IL655436 SH655436 ACD655436 ALZ655436 AVV655436 BFR655436 BPN655436 BZJ655436 CJF655436 CTB655436 DCX655436 DMT655436 DWP655436 EGL655436 EQH655436 FAD655436 FJZ655436 FTV655436 GDR655436 GNN655436 GXJ655436 HHF655436 HRB655436 IAX655436 IKT655436 IUP655436 JEL655436 JOH655436 JYD655436 KHZ655436 KRV655436 LBR655436 LLN655436 LVJ655436 MFF655436 MPB655436 MYX655436 NIT655436 NSP655436 OCL655436 OMH655436 OWD655436 PFZ655436 PPV655436 PZR655436 QJN655436 QTJ655436 RDF655436 RNB655436 RWX655436 SGT655436 SQP655436 TAL655436 TKH655436 TUD655436 UDZ655436 UNV655436 UXR655436 VHN655436 VRJ655436 WBF655436 WLB655436 WUX655436 I720972 IL720972 SH720972 ACD720972 ALZ720972 AVV720972 BFR720972 BPN720972 BZJ720972 CJF720972 CTB720972 DCX720972 DMT720972 DWP720972 EGL720972 EQH720972 FAD720972 FJZ720972 FTV720972 GDR720972 GNN720972 GXJ720972 HHF720972 HRB720972 IAX720972 IKT720972 IUP720972 JEL720972 JOH720972 JYD720972 KHZ720972 KRV720972 LBR720972 LLN720972 LVJ720972 MFF720972 MPB720972 MYX720972 NIT720972 NSP720972 OCL720972 OMH720972 OWD720972 PFZ720972 PPV720972 PZR720972 QJN720972 QTJ720972 RDF720972 RNB720972 RWX720972 SGT720972 SQP720972 TAL720972 TKH720972 TUD720972 UDZ720972 UNV720972 UXR720972 VHN720972 VRJ720972 WBF720972 WLB720972 WUX720972 I786508 IL786508 SH786508 ACD786508 ALZ786508 AVV786508 BFR786508 BPN786508 BZJ786508 CJF786508 CTB786508 DCX786508 DMT786508 DWP786508 EGL786508 EQH786508 FAD786508 FJZ786508 FTV786508 GDR786508 GNN786508 GXJ786508 HHF786508 HRB786508 IAX786508 IKT786508 IUP786508 JEL786508 JOH786508 JYD786508 KHZ786508 KRV786508 LBR786508 LLN786508 LVJ786508 MFF786508 MPB786508 MYX786508 NIT786508 NSP786508 OCL786508 OMH786508 OWD786508 PFZ786508 PPV786508 PZR786508 QJN786508 QTJ786508 RDF786508 RNB786508 RWX786508 SGT786508 SQP786508 TAL786508 TKH786508 TUD786508 UDZ786508 UNV786508 UXR786508 VHN786508 VRJ786508 WBF786508 WLB786508 WUX786508 I852044 IL852044 SH852044 ACD852044 ALZ852044 AVV852044 BFR852044 BPN852044 BZJ852044 CJF852044 CTB852044 DCX852044 DMT852044 DWP852044 EGL852044 EQH852044 FAD852044 FJZ852044 FTV852044 GDR852044 GNN852044 GXJ852044 HHF852044 HRB852044 IAX852044 IKT852044 IUP852044 JEL852044 JOH852044 JYD852044 KHZ852044 KRV852044 LBR852044 LLN852044 LVJ852044 MFF852044 MPB852044 MYX852044 NIT852044 NSP852044 OCL852044 OMH852044 OWD852044 PFZ852044 PPV852044 PZR852044 QJN852044 QTJ852044 RDF852044 RNB852044 RWX852044 SGT852044 SQP852044 TAL852044 TKH852044 TUD852044 UDZ852044 UNV852044 UXR852044 VHN852044 VRJ852044 WBF852044 WLB852044 WUX852044 I917580 IL917580 SH917580 ACD917580 ALZ917580 AVV917580 BFR917580 BPN917580 BZJ917580 CJF917580 CTB917580 DCX917580 DMT917580 DWP917580 EGL917580 EQH917580 FAD917580 FJZ917580 FTV917580 GDR917580 GNN917580 GXJ917580 HHF917580 HRB917580 IAX917580 IKT917580 IUP917580 JEL917580 JOH917580 JYD917580 KHZ917580 KRV917580 LBR917580 LLN917580 LVJ917580 MFF917580 MPB917580 MYX917580 NIT917580 NSP917580 OCL917580 OMH917580 OWD917580 PFZ917580 PPV917580 PZR917580 QJN917580 QTJ917580 RDF917580 RNB917580 RWX917580 SGT917580 SQP917580 TAL917580 TKH917580 TUD917580 UDZ917580 UNV917580 UXR917580 VHN917580 VRJ917580 WBF917580 WLB917580 WUX917580 I983116 IL983116 SH983116 ACD983116 ALZ983116 AVV983116 BFR983116 BPN983116 BZJ983116 CJF983116 CTB983116 DCX983116 DMT983116 DWP983116 EGL983116 EQH983116 FAD983116 FJZ983116 FTV983116 GDR983116 GNN983116 GXJ983116 HHF983116 HRB983116 IAX983116 IKT983116 IUP983116 JEL983116 JOH983116 JYD983116 KHZ983116 KRV983116 LBR983116 LLN983116 LVJ983116 MFF983116 MPB983116 MYX983116 NIT983116 NSP983116 OCL983116 OMH983116 OWD983116 PFZ983116 PPV983116 PZR983116 QJN983116 QTJ983116 RDF983116 RNB983116 RWX983116 SGT983116 SQP983116 TAL983116 TKH983116 TUD983116 UDZ983116 UNV983116 UXR983116 VHN983116 VRJ983116 WBF983116 WLB983116 WUX983116 IR75 SN75 ACJ75 AMF75 AWB75 BFX75 BPT75 BZP75 CJL75 CTH75 DDD75 DMZ75 DWV75 EGR75 EQN75 FAJ75 FKF75 FUB75 GDX75 GNT75 GXP75 HHL75 HRH75 IBD75 IKZ75 IUV75 JER75 JON75 JYJ75 KIF75 KSB75 LBX75 LLT75 LVP75 MFL75 MPH75 MZD75 NIZ75 NSV75 OCR75 OMN75 OWJ75 PGF75 PQB75 PZX75 QJT75 QTP75 RDL75 RNH75 RXD75 SGZ75 SQV75 TAR75 TKN75 TUJ75 UEF75 UOB75 UXX75 VHT75 VRP75 WBL75 WLH75 WVD75 K65615 IN65615 SJ65615 ACF65615 AMB65615 AVX65615 BFT65615 BPP65615 BZL65615 CJH65615 CTD65615 DCZ65615 DMV65615 DWR65615 EGN65615 EQJ65615 FAF65615 FKB65615 FTX65615 GDT65615 GNP65615 GXL65615 HHH65615 HRD65615 IAZ65615 IKV65615 IUR65615 JEN65615 JOJ65615 JYF65615 KIB65615 KRX65615 LBT65615 LLP65615 LVL65615 MFH65615 MPD65615 MYZ65615 NIV65615 NSR65615 OCN65615 OMJ65615 OWF65615 PGB65615 PPX65615 PZT65615 QJP65615 QTL65615 RDH65615 RND65615 RWZ65615 SGV65615 SQR65615 TAN65615 TKJ65615 TUF65615 UEB65615 UNX65615 UXT65615 VHP65615 VRL65615 WBH65615 WLD65615 WUZ65615 K131151 IN131151 SJ131151 ACF131151 AMB131151 AVX131151 BFT131151 BPP131151 BZL131151 CJH131151 CTD131151 DCZ131151 DMV131151 DWR131151 EGN131151 EQJ131151 FAF131151 FKB131151 FTX131151 GDT131151 GNP131151 GXL131151 HHH131151 HRD131151 IAZ131151 IKV131151 IUR131151 JEN131151 JOJ131151 JYF131151 KIB131151 KRX131151 LBT131151 LLP131151 LVL131151 MFH131151 MPD131151 MYZ131151 NIV131151 NSR131151 OCN131151 OMJ131151 OWF131151 PGB131151 PPX131151 PZT131151 QJP131151 QTL131151 RDH131151 RND131151 RWZ131151 SGV131151 SQR131151 TAN131151 TKJ131151 TUF131151 UEB131151 UNX131151 UXT131151 VHP131151 VRL131151 WBH131151 WLD131151 WUZ131151 K196687 IN196687 SJ196687 ACF196687 AMB196687 AVX196687 BFT196687 BPP196687 BZL196687 CJH196687 CTD196687 DCZ196687 DMV196687 DWR196687 EGN196687 EQJ196687 FAF196687 FKB196687 FTX196687 GDT196687 GNP196687 GXL196687 HHH196687 HRD196687 IAZ196687 IKV196687 IUR196687 JEN196687 JOJ196687 JYF196687 KIB196687 KRX196687 LBT196687 LLP196687 LVL196687 MFH196687 MPD196687 MYZ196687 NIV196687 NSR196687 OCN196687 OMJ196687 OWF196687 PGB196687 PPX196687 PZT196687 QJP196687 QTL196687 RDH196687 RND196687 RWZ196687 SGV196687 SQR196687 TAN196687 TKJ196687 TUF196687 UEB196687 UNX196687 UXT196687 VHP196687 VRL196687 WBH196687 WLD196687 WUZ196687 K262223 IN262223 SJ262223 ACF262223 AMB262223 AVX262223 BFT262223 BPP262223 BZL262223 CJH262223 CTD262223 DCZ262223 DMV262223 DWR262223 EGN262223 EQJ262223 FAF262223 FKB262223 FTX262223 GDT262223 GNP262223 GXL262223 HHH262223 HRD262223 IAZ262223 IKV262223 IUR262223 JEN262223 JOJ262223 JYF262223 KIB262223 KRX262223 LBT262223 LLP262223 LVL262223 MFH262223 MPD262223 MYZ262223 NIV262223 NSR262223 OCN262223 OMJ262223 OWF262223 PGB262223 PPX262223 PZT262223 QJP262223 QTL262223 RDH262223 RND262223 RWZ262223 SGV262223 SQR262223 TAN262223 TKJ262223 TUF262223 UEB262223 UNX262223 UXT262223 VHP262223 VRL262223 WBH262223 WLD262223 WUZ262223 K327759 IN327759 SJ327759 ACF327759 AMB327759 AVX327759 BFT327759 BPP327759 BZL327759 CJH327759 CTD327759 DCZ327759 DMV327759 DWR327759 EGN327759 EQJ327759 FAF327759 FKB327759 FTX327759 GDT327759 GNP327759 GXL327759 HHH327759 HRD327759 IAZ327759 IKV327759 IUR327759 JEN327759 JOJ327759 JYF327759 KIB327759 KRX327759 LBT327759 LLP327759 LVL327759 MFH327759 MPD327759 MYZ327759 NIV327759 NSR327759 OCN327759 OMJ327759 OWF327759 PGB327759 PPX327759 PZT327759 QJP327759 QTL327759 RDH327759 RND327759 RWZ327759 SGV327759 SQR327759 TAN327759 TKJ327759 TUF327759 UEB327759 UNX327759 UXT327759 VHP327759 VRL327759 WBH327759 WLD327759 WUZ327759 K393295 IN393295 SJ393295 ACF393295 AMB393295 AVX393295 BFT393295 BPP393295 BZL393295 CJH393295 CTD393295 DCZ393295 DMV393295 DWR393295 EGN393295 EQJ393295 FAF393295 FKB393295 FTX393295 GDT393295 GNP393295 GXL393295 HHH393295 HRD393295 IAZ393295 IKV393295 IUR393295 JEN393295 JOJ393295 JYF393295 KIB393295 KRX393295 LBT393295 LLP393295 LVL393295 MFH393295 MPD393295 MYZ393295 NIV393295 NSR393295 OCN393295 OMJ393295 OWF393295 PGB393295 PPX393295 PZT393295 QJP393295 QTL393295 RDH393295 RND393295 RWZ393295 SGV393295 SQR393295 TAN393295 TKJ393295 TUF393295 UEB393295 UNX393295 UXT393295 VHP393295 VRL393295 WBH393295 WLD393295 WUZ393295 K458831 IN458831 SJ458831 ACF458831 AMB458831 AVX458831 BFT458831 BPP458831 BZL458831 CJH458831 CTD458831 DCZ458831 DMV458831 DWR458831 EGN458831 EQJ458831 FAF458831 FKB458831 FTX458831 GDT458831 GNP458831 GXL458831 HHH458831 HRD458831 IAZ458831 IKV458831 IUR458831 JEN458831 JOJ458831 JYF458831 KIB458831 KRX458831 LBT458831 LLP458831 LVL458831 MFH458831 MPD458831 MYZ458831 NIV458831 NSR458831 OCN458831 OMJ458831 OWF458831 PGB458831 PPX458831 PZT458831 QJP458831 QTL458831 RDH458831 RND458831 RWZ458831 SGV458831 SQR458831 TAN458831 TKJ458831 TUF458831 UEB458831 UNX458831 UXT458831 VHP458831 VRL458831 WBH458831 WLD458831 WUZ458831 K524367 IN524367 SJ524367 ACF524367 AMB524367 AVX524367 BFT524367 BPP524367 BZL524367 CJH524367 CTD524367 DCZ524367 DMV524367 DWR524367 EGN524367 EQJ524367 FAF524367 FKB524367 FTX524367 GDT524367 GNP524367 GXL524367 HHH524367 HRD524367 IAZ524367 IKV524367 IUR524367 JEN524367 JOJ524367 JYF524367 KIB524367 KRX524367 LBT524367 LLP524367 LVL524367 MFH524367 MPD524367 MYZ524367 NIV524367 NSR524367 OCN524367 OMJ524367 OWF524367 PGB524367 PPX524367 PZT524367 QJP524367 QTL524367 RDH524367 RND524367 RWZ524367 SGV524367 SQR524367 TAN524367 TKJ524367 TUF524367 UEB524367 UNX524367 UXT524367 VHP524367 VRL524367 WBH524367 WLD524367 WUZ524367 K589903 IN589903 SJ589903 ACF589903 AMB589903 AVX589903 BFT589903 BPP589903 BZL589903 CJH589903 CTD589903 DCZ589903 DMV589903 DWR589903 EGN589903 EQJ589903 FAF589903 FKB589903 FTX589903 GDT589903 GNP589903 GXL589903 HHH589903 HRD589903 IAZ589903 IKV589903 IUR589903 JEN589903 JOJ589903 JYF589903 KIB589903 KRX589903 LBT589903 LLP589903 LVL589903 MFH589903 MPD589903 MYZ589903 NIV589903 NSR589903 OCN589903 OMJ589903 OWF589903 PGB589903 PPX589903 PZT589903 QJP589903 QTL589903 RDH589903 RND589903 RWZ589903 SGV589903 SQR589903 TAN589903 TKJ589903 TUF589903 UEB589903 UNX589903 UXT589903 VHP589903 VRL589903 WBH589903 WLD589903 WUZ589903 K655439 IN655439 SJ655439 ACF655439 AMB655439 AVX655439 BFT655439 BPP655439 BZL655439 CJH655439 CTD655439 DCZ655439 DMV655439 DWR655439 EGN655439 EQJ655439 FAF655439 FKB655439 FTX655439 GDT655439 GNP655439 GXL655439 HHH655439 HRD655439 IAZ655439 IKV655439 IUR655439 JEN655439 JOJ655439 JYF655439 KIB655439 KRX655439 LBT655439 LLP655439 LVL655439 MFH655439 MPD655439 MYZ655439 NIV655439 NSR655439 OCN655439 OMJ655439 OWF655439 PGB655439 PPX655439 PZT655439 QJP655439 QTL655439 RDH655439 RND655439 RWZ655439 SGV655439 SQR655439 TAN655439 TKJ655439 TUF655439 UEB655439 UNX655439 UXT655439 VHP655439 VRL655439 WBH655439 WLD655439 WUZ655439 K720975 IN720975 SJ720975 ACF720975 AMB720975 AVX720975 BFT720975 BPP720975 BZL720975 CJH720975 CTD720975 DCZ720975 DMV720975 DWR720975 EGN720975 EQJ720975 FAF720975 FKB720975 FTX720975 GDT720975 GNP720975 GXL720975 HHH720975 HRD720975 IAZ720975 IKV720975 IUR720975 JEN720975 JOJ720975 JYF720975 KIB720975 KRX720975 LBT720975 LLP720975 LVL720975 MFH720975 MPD720975 MYZ720975 NIV720975 NSR720975 OCN720975 OMJ720975 OWF720975 PGB720975 PPX720975 PZT720975 QJP720975 QTL720975 RDH720975 RND720975 RWZ720975 SGV720975 SQR720975 TAN720975 TKJ720975 TUF720975 UEB720975 UNX720975 UXT720975 VHP720975 VRL720975 WBH720975 WLD720975 WUZ720975 K786511 IN786511 SJ786511 ACF786511 AMB786511 AVX786511 BFT786511 BPP786511 BZL786511 CJH786511 CTD786511 DCZ786511 DMV786511 DWR786511 EGN786511 EQJ786511 FAF786511 FKB786511 FTX786511 GDT786511 GNP786511 GXL786511 HHH786511 HRD786511 IAZ786511 IKV786511 IUR786511 JEN786511 JOJ786511 JYF786511 KIB786511 KRX786511 LBT786511 LLP786511 LVL786511 MFH786511 MPD786511 MYZ786511 NIV786511 NSR786511 OCN786511 OMJ786511 OWF786511 PGB786511 PPX786511 PZT786511 QJP786511 QTL786511 RDH786511 RND786511 RWZ786511 SGV786511 SQR786511 TAN786511 TKJ786511 TUF786511 UEB786511 UNX786511 UXT786511 VHP786511 VRL786511 WBH786511 WLD786511 WUZ786511 K852047 IN852047 SJ852047 ACF852047 AMB852047 AVX852047 BFT852047 BPP852047 BZL852047 CJH852047 CTD852047 DCZ852047 DMV852047 DWR852047 EGN852047 EQJ852047 FAF852047 FKB852047 FTX852047 GDT852047 GNP852047 GXL852047 HHH852047 HRD852047 IAZ852047 IKV852047 IUR852047 JEN852047 JOJ852047 JYF852047 KIB852047 KRX852047 LBT852047 LLP852047 LVL852047 MFH852047 MPD852047 MYZ852047 NIV852047 NSR852047 OCN852047 OMJ852047 OWF852047 PGB852047 PPX852047 PZT852047 QJP852047 QTL852047 RDH852047 RND852047 RWZ852047 SGV852047 SQR852047 TAN852047 TKJ852047 TUF852047 UEB852047 UNX852047 UXT852047 VHP852047 VRL852047 WBH852047 WLD852047 WUZ852047 K917583 IN917583 SJ917583 ACF917583 AMB917583 AVX917583 BFT917583 BPP917583 BZL917583 CJH917583 CTD917583 DCZ917583 DMV917583 DWR917583 EGN917583 EQJ917583 FAF917583 FKB917583 FTX917583 GDT917583 GNP917583 GXL917583 HHH917583 HRD917583 IAZ917583 IKV917583 IUR917583 JEN917583 JOJ917583 JYF917583 KIB917583 KRX917583 LBT917583 LLP917583 LVL917583 MFH917583 MPD917583 MYZ917583 NIV917583 NSR917583 OCN917583 OMJ917583 OWF917583 PGB917583 PPX917583 PZT917583 QJP917583 QTL917583 RDH917583 RND917583 RWZ917583 SGV917583 SQR917583 TAN917583 TKJ917583 TUF917583 UEB917583 UNX917583 UXT917583 VHP917583 VRL917583 WBH917583 WLD917583 WUZ917583 K983119 IN983119 SJ983119 ACF983119 AMB983119 AVX983119 BFT983119 BPP983119 BZL983119 CJH983119 CTD983119 DCZ983119 DMV983119 DWR983119 EGN983119 EQJ983119 FAF983119 FKB983119 FTX983119 GDT983119 GNP983119 GXL983119 HHH983119 HRD983119 IAZ983119 IKV983119 IUR983119 JEN983119 JOJ983119 JYF983119 KIB983119 KRX983119 LBT983119 LLP983119 LVL983119 MFH983119 MPD983119 MYZ983119 NIV983119 NSR983119 OCN983119 OMJ983119 OWF983119 PGB983119 PPX983119 PZT983119 QJP983119 QTL983119 RDH983119 RND983119 RWZ983119 SGV983119 SQR983119 TAN983119 TKJ983119 TUF983119 UEB983119 UNX983119 UXT983119 VHP983119 VRL983119 WBH983119 WLD983119 WUZ983119 IR69 SN69 ACJ69 AMF69 AWB69 BFX69 BPT69 BZP69 CJL69 CTH69 DDD69 DMZ69 DWV69 EGR69 EQN69 FAJ69 FKF69 FUB69 GDX69 GNT69 GXP69 HHL69 HRH69 IBD69 IKZ69 IUV69 JER69 JON69 JYJ69 KIF69 KSB69 LBX69 LLT69 LVP69 MFL69 MPH69 MZD69 NIZ69 NSV69 OCR69 OMN69 OWJ69 PGF69 PQB69 PZX69 QJT69 QTP69 RDL69 RNH69 RXD69 SGZ69 SQV69 TAR69 TKN69 TUJ69 UEF69 UOB69 UXX69 VHT69 VRP69 WBL69 WLH69 WVD69">
      <formula1>J61:J62</formula1>
    </dataValidation>
    <dataValidation type="list" allowBlank="1" showInputMessage="1" showErrorMessage="1" sqref="WUZ983120 K65592 IN65592 SJ65592 ACF65592 AMB65592 AVX65592 BFT65592 BPP65592 BZL65592 CJH65592 CTD65592 DCZ65592 DMV65592 DWR65592 EGN65592 EQJ65592 FAF65592 FKB65592 FTX65592 GDT65592 GNP65592 GXL65592 HHH65592 HRD65592 IAZ65592 IKV65592 IUR65592 JEN65592 JOJ65592 JYF65592 KIB65592 KRX65592 LBT65592 LLP65592 LVL65592 MFH65592 MPD65592 MYZ65592 NIV65592 NSR65592 OCN65592 OMJ65592 OWF65592 PGB65592 PPX65592 PZT65592 QJP65592 QTL65592 RDH65592 RND65592 RWZ65592 SGV65592 SQR65592 TAN65592 TKJ65592 TUF65592 UEB65592 UNX65592 UXT65592 VHP65592 VRL65592 WBH65592 WLD65592 WUZ65592 K131128 IN131128 SJ131128 ACF131128 AMB131128 AVX131128 BFT131128 BPP131128 BZL131128 CJH131128 CTD131128 DCZ131128 DMV131128 DWR131128 EGN131128 EQJ131128 FAF131128 FKB131128 FTX131128 GDT131128 GNP131128 GXL131128 HHH131128 HRD131128 IAZ131128 IKV131128 IUR131128 JEN131128 JOJ131128 JYF131128 KIB131128 KRX131128 LBT131128 LLP131128 LVL131128 MFH131128 MPD131128 MYZ131128 NIV131128 NSR131128 OCN131128 OMJ131128 OWF131128 PGB131128 PPX131128 PZT131128 QJP131128 QTL131128 RDH131128 RND131128 RWZ131128 SGV131128 SQR131128 TAN131128 TKJ131128 TUF131128 UEB131128 UNX131128 UXT131128 VHP131128 VRL131128 WBH131128 WLD131128 WUZ131128 K196664 IN196664 SJ196664 ACF196664 AMB196664 AVX196664 BFT196664 BPP196664 BZL196664 CJH196664 CTD196664 DCZ196664 DMV196664 DWR196664 EGN196664 EQJ196664 FAF196664 FKB196664 FTX196664 GDT196664 GNP196664 GXL196664 HHH196664 HRD196664 IAZ196664 IKV196664 IUR196664 JEN196664 JOJ196664 JYF196664 KIB196664 KRX196664 LBT196664 LLP196664 LVL196664 MFH196664 MPD196664 MYZ196664 NIV196664 NSR196664 OCN196664 OMJ196664 OWF196664 PGB196664 PPX196664 PZT196664 QJP196664 QTL196664 RDH196664 RND196664 RWZ196664 SGV196664 SQR196664 TAN196664 TKJ196664 TUF196664 UEB196664 UNX196664 UXT196664 VHP196664 VRL196664 WBH196664 WLD196664 WUZ196664 K262200 IN262200 SJ262200 ACF262200 AMB262200 AVX262200 BFT262200 BPP262200 BZL262200 CJH262200 CTD262200 DCZ262200 DMV262200 DWR262200 EGN262200 EQJ262200 FAF262200 FKB262200 FTX262200 GDT262200 GNP262200 GXL262200 HHH262200 HRD262200 IAZ262200 IKV262200 IUR262200 JEN262200 JOJ262200 JYF262200 KIB262200 KRX262200 LBT262200 LLP262200 LVL262200 MFH262200 MPD262200 MYZ262200 NIV262200 NSR262200 OCN262200 OMJ262200 OWF262200 PGB262200 PPX262200 PZT262200 QJP262200 QTL262200 RDH262200 RND262200 RWZ262200 SGV262200 SQR262200 TAN262200 TKJ262200 TUF262200 UEB262200 UNX262200 UXT262200 VHP262200 VRL262200 WBH262200 WLD262200 WUZ262200 K327736 IN327736 SJ327736 ACF327736 AMB327736 AVX327736 BFT327736 BPP327736 BZL327736 CJH327736 CTD327736 DCZ327736 DMV327736 DWR327736 EGN327736 EQJ327736 FAF327736 FKB327736 FTX327736 GDT327736 GNP327736 GXL327736 HHH327736 HRD327736 IAZ327736 IKV327736 IUR327736 JEN327736 JOJ327736 JYF327736 KIB327736 KRX327736 LBT327736 LLP327736 LVL327736 MFH327736 MPD327736 MYZ327736 NIV327736 NSR327736 OCN327736 OMJ327736 OWF327736 PGB327736 PPX327736 PZT327736 QJP327736 QTL327736 RDH327736 RND327736 RWZ327736 SGV327736 SQR327736 TAN327736 TKJ327736 TUF327736 UEB327736 UNX327736 UXT327736 VHP327736 VRL327736 WBH327736 WLD327736 WUZ327736 K393272 IN393272 SJ393272 ACF393272 AMB393272 AVX393272 BFT393272 BPP393272 BZL393272 CJH393272 CTD393272 DCZ393272 DMV393272 DWR393272 EGN393272 EQJ393272 FAF393272 FKB393272 FTX393272 GDT393272 GNP393272 GXL393272 HHH393272 HRD393272 IAZ393272 IKV393272 IUR393272 JEN393272 JOJ393272 JYF393272 KIB393272 KRX393272 LBT393272 LLP393272 LVL393272 MFH393272 MPD393272 MYZ393272 NIV393272 NSR393272 OCN393272 OMJ393272 OWF393272 PGB393272 PPX393272 PZT393272 QJP393272 QTL393272 RDH393272 RND393272 RWZ393272 SGV393272 SQR393272 TAN393272 TKJ393272 TUF393272 UEB393272 UNX393272 UXT393272 VHP393272 VRL393272 WBH393272 WLD393272 WUZ393272 K458808 IN458808 SJ458808 ACF458808 AMB458808 AVX458808 BFT458808 BPP458808 BZL458808 CJH458808 CTD458808 DCZ458808 DMV458808 DWR458808 EGN458808 EQJ458808 FAF458808 FKB458808 FTX458808 GDT458808 GNP458808 GXL458808 HHH458808 HRD458808 IAZ458808 IKV458808 IUR458808 JEN458808 JOJ458808 JYF458808 KIB458808 KRX458808 LBT458808 LLP458808 LVL458808 MFH458808 MPD458808 MYZ458808 NIV458808 NSR458808 OCN458808 OMJ458808 OWF458808 PGB458808 PPX458808 PZT458808 QJP458808 QTL458808 RDH458808 RND458808 RWZ458808 SGV458808 SQR458808 TAN458808 TKJ458808 TUF458808 UEB458808 UNX458808 UXT458808 VHP458808 VRL458808 WBH458808 WLD458808 WUZ458808 K524344 IN524344 SJ524344 ACF524344 AMB524344 AVX524344 BFT524344 BPP524344 BZL524344 CJH524344 CTD524344 DCZ524344 DMV524344 DWR524344 EGN524344 EQJ524344 FAF524344 FKB524344 FTX524344 GDT524344 GNP524344 GXL524344 HHH524344 HRD524344 IAZ524344 IKV524344 IUR524344 JEN524344 JOJ524344 JYF524344 KIB524344 KRX524344 LBT524344 LLP524344 LVL524344 MFH524344 MPD524344 MYZ524344 NIV524344 NSR524344 OCN524344 OMJ524344 OWF524344 PGB524344 PPX524344 PZT524344 QJP524344 QTL524344 RDH524344 RND524344 RWZ524344 SGV524344 SQR524344 TAN524344 TKJ524344 TUF524344 UEB524344 UNX524344 UXT524344 VHP524344 VRL524344 WBH524344 WLD524344 WUZ524344 K589880 IN589880 SJ589880 ACF589880 AMB589880 AVX589880 BFT589880 BPP589880 BZL589880 CJH589880 CTD589880 DCZ589880 DMV589880 DWR589880 EGN589880 EQJ589880 FAF589880 FKB589880 FTX589880 GDT589880 GNP589880 GXL589880 HHH589880 HRD589880 IAZ589880 IKV589880 IUR589880 JEN589880 JOJ589880 JYF589880 KIB589880 KRX589880 LBT589880 LLP589880 LVL589880 MFH589880 MPD589880 MYZ589880 NIV589880 NSR589880 OCN589880 OMJ589880 OWF589880 PGB589880 PPX589880 PZT589880 QJP589880 QTL589880 RDH589880 RND589880 RWZ589880 SGV589880 SQR589880 TAN589880 TKJ589880 TUF589880 UEB589880 UNX589880 UXT589880 VHP589880 VRL589880 WBH589880 WLD589880 WUZ589880 K655416 IN655416 SJ655416 ACF655416 AMB655416 AVX655416 BFT655416 BPP655416 BZL655416 CJH655416 CTD655416 DCZ655416 DMV655416 DWR655416 EGN655416 EQJ655416 FAF655416 FKB655416 FTX655416 GDT655416 GNP655416 GXL655416 HHH655416 HRD655416 IAZ655416 IKV655416 IUR655416 JEN655416 JOJ655416 JYF655416 KIB655416 KRX655416 LBT655416 LLP655416 LVL655416 MFH655416 MPD655416 MYZ655416 NIV655416 NSR655416 OCN655416 OMJ655416 OWF655416 PGB655416 PPX655416 PZT655416 QJP655416 QTL655416 RDH655416 RND655416 RWZ655416 SGV655416 SQR655416 TAN655416 TKJ655416 TUF655416 UEB655416 UNX655416 UXT655416 VHP655416 VRL655416 WBH655416 WLD655416 WUZ655416 K720952 IN720952 SJ720952 ACF720952 AMB720952 AVX720952 BFT720952 BPP720952 BZL720952 CJH720952 CTD720952 DCZ720952 DMV720952 DWR720952 EGN720952 EQJ720952 FAF720952 FKB720952 FTX720952 GDT720952 GNP720952 GXL720952 HHH720952 HRD720952 IAZ720952 IKV720952 IUR720952 JEN720952 JOJ720952 JYF720952 KIB720952 KRX720952 LBT720952 LLP720952 LVL720952 MFH720952 MPD720952 MYZ720952 NIV720952 NSR720952 OCN720952 OMJ720952 OWF720952 PGB720952 PPX720952 PZT720952 QJP720952 QTL720952 RDH720952 RND720952 RWZ720952 SGV720952 SQR720952 TAN720952 TKJ720952 TUF720952 UEB720952 UNX720952 UXT720952 VHP720952 VRL720952 WBH720952 WLD720952 WUZ720952 K786488 IN786488 SJ786488 ACF786488 AMB786488 AVX786488 BFT786488 BPP786488 BZL786488 CJH786488 CTD786488 DCZ786488 DMV786488 DWR786488 EGN786488 EQJ786488 FAF786488 FKB786488 FTX786488 GDT786488 GNP786488 GXL786488 HHH786488 HRD786488 IAZ786488 IKV786488 IUR786488 JEN786488 JOJ786488 JYF786488 KIB786488 KRX786488 LBT786488 LLP786488 LVL786488 MFH786488 MPD786488 MYZ786488 NIV786488 NSR786488 OCN786488 OMJ786488 OWF786488 PGB786488 PPX786488 PZT786488 QJP786488 QTL786488 RDH786488 RND786488 RWZ786488 SGV786488 SQR786488 TAN786488 TKJ786488 TUF786488 UEB786488 UNX786488 UXT786488 VHP786488 VRL786488 WBH786488 WLD786488 WUZ786488 K852024 IN852024 SJ852024 ACF852024 AMB852024 AVX852024 BFT852024 BPP852024 BZL852024 CJH852024 CTD852024 DCZ852024 DMV852024 DWR852024 EGN852024 EQJ852024 FAF852024 FKB852024 FTX852024 GDT852024 GNP852024 GXL852024 HHH852024 HRD852024 IAZ852024 IKV852024 IUR852024 JEN852024 JOJ852024 JYF852024 KIB852024 KRX852024 LBT852024 LLP852024 LVL852024 MFH852024 MPD852024 MYZ852024 NIV852024 NSR852024 OCN852024 OMJ852024 OWF852024 PGB852024 PPX852024 PZT852024 QJP852024 QTL852024 RDH852024 RND852024 RWZ852024 SGV852024 SQR852024 TAN852024 TKJ852024 TUF852024 UEB852024 UNX852024 UXT852024 VHP852024 VRL852024 WBH852024 WLD852024 WUZ852024 K917560 IN917560 SJ917560 ACF917560 AMB917560 AVX917560 BFT917560 BPP917560 BZL917560 CJH917560 CTD917560 DCZ917560 DMV917560 DWR917560 EGN917560 EQJ917560 FAF917560 FKB917560 FTX917560 GDT917560 GNP917560 GXL917560 HHH917560 HRD917560 IAZ917560 IKV917560 IUR917560 JEN917560 JOJ917560 JYF917560 KIB917560 KRX917560 LBT917560 LLP917560 LVL917560 MFH917560 MPD917560 MYZ917560 NIV917560 NSR917560 OCN917560 OMJ917560 OWF917560 PGB917560 PPX917560 PZT917560 QJP917560 QTL917560 RDH917560 RND917560 RWZ917560 SGV917560 SQR917560 TAN917560 TKJ917560 TUF917560 UEB917560 UNX917560 UXT917560 VHP917560 VRL917560 WBH917560 WLD917560 WUZ917560 K983096 IN983096 SJ983096 ACF983096 AMB983096 AVX983096 BFT983096 BPP983096 BZL983096 CJH983096 CTD983096 DCZ983096 DMV983096 DWR983096 EGN983096 EQJ983096 FAF983096 FKB983096 FTX983096 GDT983096 GNP983096 GXL983096 HHH983096 HRD983096 IAZ983096 IKV983096 IUR983096 JEN983096 JOJ983096 JYF983096 KIB983096 KRX983096 LBT983096 LLP983096 LVL983096 MFH983096 MPD983096 MYZ983096 NIV983096 NSR983096 OCN983096 OMJ983096 OWF983096 PGB983096 PPX983096 PZT983096 QJP983096 QTL983096 RDH983096 RND983096 RWZ983096 SGV983096 SQR983096 TAN983096 TKJ983096 TUF983096 UEB983096 UNX983096 UXT983096 VHP983096 VRL983096 WBH983096 WLD983096 WUZ983096 IS62 SO62 ACK62 AMG62 AWC62 BFY62 BPU62 BZQ62 CJM62 CTI62 DDE62 DNA62 DWW62 EGS62 EQO62 FAK62 FKG62 FUC62 GDY62 GNU62 GXQ62 HHM62 HRI62 IBE62 ILA62 IUW62 JES62 JOO62 JYK62 KIG62 KSC62 LBY62 LLU62 LVQ62 MFM62 MPI62 MZE62 NJA62 NSW62 OCS62 OMO62 OWK62 PGG62 PQC62 PZY62 QJU62 QTQ62 RDM62 RNI62 RXE62 SHA62 SQW62 TAS62 TKO62 TUK62 UEG62 UOC62 UXY62 VHU62 VRQ62 WBM62 WLI62 WVE62 K65605 IN65605 SJ65605 ACF65605 AMB65605 AVX65605 BFT65605 BPP65605 BZL65605 CJH65605 CTD65605 DCZ65605 DMV65605 DWR65605 EGN65605 EQJ65605 FAF65605 FKB65605 FTX65605 GDT65605 GNP65605 GXL65605 HHH65605 HRD65605 IAZ65605 IKV65605 IUR65605 JEN65605 JOJ65605 JYF65605 KIB65605 KRX65605 LBT65605 LLP65605 LVL65605 MFH65605 MPD65605 MYZ65605 NIV65605 NSR65605 OCN65605 OMJ65605 OWF65605 PGB65605 PPX65605 PZT65605 QJP65605 QTL65605 RDH65605 RND65605 RWZ65605 SGV65605 SQR65605 TAN65605 TKJ65605 TUF65605 UEB65605 UNX65605 UXT65605 VHP65605 VRL65605 WBH65605 WLD65605 WUZ65605 K131141 IN131141 SJ131141 ACF131141 AMB131141 AVX131141 BFT131141 BPP131141 BZL131141 CJH131141 CTD131141 DCZ131141 DMV131141 DWR131141 EGN131141 EQJ131141 FAF131141 FKB131141 FTX131141 GDT131141 GNP131141 GXL131141 HHH131141 HRD131141 IAZ131141 IKV131141 IUR131141 JEN131141 JOJ131141 JYF131141 KIB131141 KRX131141 LBT131141 LLP131141 LVL131141 MFH131141 MPD131141 MYZ131141 NIV131141 NSR131141 OCN131141 OMJ131141 OWF131141 PGB131141 PPX131141 PZT131141 QJP131141 QTL131141 RDH131141 RND131141 RWZ131141 SGV131141 SQR131141 TAN131141 TKJ131141 TUF131141 UEB131141 UNX131141 UXT131141 VHP131141 VRL131141 WBH131141 WLD131141 WUZ131141 K196677 IN196677 SJ196677 ACF196677 AMB196677 AVX196677 BFT196677 BPP196677 BZL196677 CJH196677 CTD196677 DCZ196677 DMV196677 DWR196677 EGN196677 EQJ196677 FAF196677 FKB196677 FTX196677 GDT196677 GNP196677 GXL196677 HHH196677 HRD196677 IAZ196677 IKV196677 IUR196677 JEN196677 JOJ196677 JYF196677 KIB196677 KRX196677 LBT196677 LLP196677 LVL196677 MFH196677 MPD196677 MYZ196677 NIV196677 NSR196677 OCN196677 OMJ196677 OWF196677 PGB196677 PPX196677 PZT196677 QJP196677 QTL196677 RDH196677 RND196677 RWZ196677 SGV196677 SQR196677 TAN196677 TKJ196677 TUF196677 UEB196677 UNX196677 UXT196677 VHP196677 VRL196677 WBH196677 WLD196677 WUZ196677 K262213 IN262213 SJ262213 ACF262213 AMB262213 AVX262213 BFT262213 BPP262213 BZL262213 CJH262213 CTD262213 DCZ262213 DMV262213 DWR262213 EGN262213 EQJ262213 FAF262213 FKB262213 FTX262213 GDT262213 GNP262213 GXL262213 HHH262213 HRD262213 IAZ262213 IKV262213 IUR262213 JEN262213 JOJ262213 JYF262213 KIB262213 KRX262213 LBT262213 LLP262213 LVL262213 MFH262213 MPD262213 MYZ262213 NIV262213 NSR262213 OCN262213 OMJ262213 OWF262213 PGB262213 PPX262213 PZT262213 QJP262213 QTL262213 RDH262213 RND262213 RWZ262213 SGV262213 SQR262213 TAN262213 TKJ262213 TUF262213 UEB262213 UNX262213 UXT262213 VHP262213 VRL262213 WBH262213 WLD262213 WUZ262213 K327749 IN327749 SJ327749 ACF327749 AMB327749 AVX327749 BFT327749 BPP327749 BZL327749 CJH327749 CTD327749 DCZ327749 DMV327749 DWR327749 EGN327749 EQJ327749 FAF327749 FKB327749 FTX327749 GDT327749 GNP327749 GXL327749 HHH327749 HRD327749 IAZ327749 IKV327749 IUR327749 JEN327749 JOJ327749 JYF327749 KIB327749 KRX327749 LBT327749 LLP327749 LVL327749 MFH327749 MPD327749 MYZ327749 NIV327749 NSR327749 OCN327749 OMJ327749 OWF327749 PGB327749 PPX327749 PZT327749 QJP327749 QTL327749 RDH327749 RND327749 RWZ327749 SGV327749 SQR327749 TAN327749 TKJ327749 TUF327749 UEB327749 UNX327749 UXT327749 VHP327749 VRL327749 WBH327749 WLD327749 WUZ327749 K393285 IN393285 SJ393285 ACF393285 AMB393285 AVX393285 BFT393285 BPP393285 BZL393285 CJH393285 CTD393285 DCZ393285 DMV393285 DWR393285 EGN393285 EQJ393285 FAF393285 FKB393285 FTX393285 GDT393285 GNP393285 GXL393285 HHH393285 HRD393285 IAZ393285 IKV393285 IUR393285 JEN393285 JOJ393285 JYF393285 KIB393285 KRX393285 LBT393285 LLP393285 LVL393285 MFH393285 MPD393285 MYZ393285 NIV393285 NSR393285 OCN393285 OMJ393285 OWF393285 PGB393285 PPX393285 PZT393285 QJP393285 QTL393285 RDH393285 RND393285 RWZ393285 SGV393285 SQR393285 TAN393285 TKJ393285 TUF393285 UEB393285 UNX393285 UXT393285 VHP393285 VRL393285 WBH393285 WLD393285 WUZ393285 K458821 IN458821 SJ458821 ACF458821 AMB458821 AVX458821 BFT458821 BPP458821 BZL458821 CJH458821 CTD458821 DCZ458821 DMV458821 DWR458821 EGN458821 EQJ458821 FAF458821 FKB458821 FTX458821 GDT458821 GNP458821 GXL458821 HHH458821 HRD458821 IAZ458821 IKV458821 IUR458821 JEN458821 JOJ458821 JYF458821 KIB458821 KRX458821 LBT458821 LLP458821 LVL458821 MFH458821 MPD458821 MYZ458821 NIV458821 NSR458821 OCN458821 OMJ458821 OWF458821 PGB458821 PPX458821 PZT458821 QJP458821 QTL458821 RDH458821 RND458821 RWZ458821 SGV458821 SQR458821 TAN458821 TKJ458821 TUF458821 UEB458821 UNX458821 UXT458821 VHP458821 VRL458821 WBH458821 WLD458821 WUZ458821 K524357 IN524357 SJ524357 ACF524357 AMB524357 AVX524357 BFT524357 BPP524357 BZL524357 CJH524357 CTD524357 DCZ524357 DMV524357 DWR524357 EGN524357 EQJ524357 FAF524357 FKB524357 FTX524357 GDT524357 GNP524357 GXL524357 HHH524357 HRD524357 IAZ524357 IKV524357 IUR524357 JEN524357 JOJ524357 JYF524357 KIB524357 KRX524357 LBT524357 LLP524357 LVL524357 MFH524357 MPD524357 MYZ524357 NIV524357 NSR524357 OCN524357 OMJ524357 OWF524357 PGB524357 PPX524357 PZT524357 QJP524357 QTL524357 RDH524357 RND524357 RWZ524357 SGV524357 SQR524357 TAN524357 TKJ524357 TUF524357 UEB524357 UNX524357 UXT524357 VHP524357 VRL524357 WBH524357 WLD524357 WUZ524357 K589893 IN589893 SJ589893 ACF589893 AMB589893 AVX589893 BFT589893 BPP589893 BZL589893 CJH589893 CTD589893 DCZ589893 DMV589893 DWR589893 EGN589893 EQJ589893 FAF589893 FKB589893 FTX589893 GDT589893 GNP589893 GXL589893 HHH589893 HRD589893 IAZ589893 IKV589893 IUR589893 JEN589893 JOJ589893 JYF589893 KIB589893 KRX589893 LBT589893 LLP589893 LVL589893 MFH589893 MPD589893 MYZ589893 NIV589893 NSR589893 OCN589893 OMJ589893 OWF589893 PGB589893 PPX589893 PZT589893 QJP589893 QTL589893 RDH589893 RND589893 RWZ589893 SGV589893 SQR589893 TAN589893 TKJ589893 TUF589893 UEB589893 UNX589893 UXT589893 VHP589893 VRL589893 WBH589893 WLD589893 WUZ589893 K655429 IN655429 SJ655429 ACF655429 AMB655429 AVX655429 BFT655429 BPP655429 BZL655429 CJH655429 CTD655429 DCZ655429 DMV655429 DWR655429 EGN655429 EQJ655429 FAF655429 FKB655429 FTX655429 GDT655429 GNP655429 GXL655429 HHH655429 HRD655429 IAZ655429 IKV655429 IUR655429 JEN655429 JOJ655429 JYF655429 KIB655429 KRX655429 LBT655429 LLP655429 LVL655429 MFH655429 MPD655429 MYZ655429 NIV655429 NSR655429 OCN655429 OMJ655429 OWF655429 PGB655429 PPX655429 PZT655429 QJP655429 QTL655429 RDH655429 RND655429 RWZ655429 SGV655429 SQR655429 TAN655429 TKJ655429 TUF655429 UEB655429 UNX655429 UXT655429 VHP655429 VRL655429 WBH655429 WLD655429 WUZ655429 K720965 IN720965 SJ720965 ACF720965 AMB720965 AVX720965 BFT720965 BPP720965 BZL720965 CJH720965 CTD720965 DCZ720965 DMV720965 DWR720965 EGN720965 EQJ720965 FAF720965 FKB720965 FTX720965 GDT720965 GNP720965 GXL720965 HHH720965 HRD720965 IAZ720965 IKV720965 IUR720965 JEN720965 JOJ720965 JYF720965 KIB720965 KRX720965 LBT720965 LLP720965 LVL720965 MFH720965 MPD720965 MYZ720965 NIV720965 NSR720965 OCN720965 OMJ720965 OWF720965 PGB720965 PPX720965 PZT720965 QJP720965 QTL720965 RDH720965 RND720965 RWZ720965 SGV720965 SQR720965 TAN720965 TKJ720965 TUF720965 UEB720965 UNX720965 UXT720965 VHP720965 VRL720965 WBH720965 WLD720965 WUZ720965 K786501 IN786501 SJ786501 ACF786501 AMB786501 AVX786501 BFT786501 BPP786501 BZL786501 CJH786501 CTD786501 DCZ786501 DMV786501 DWR786501 EGN786501 EQJ786501 FAF786501 FKB786501 FTX786501 GDT786501 GNP786501 GXL786501 HHH786501 HRD786501 IAZ786501 IKV786501 IUR786501 JEN786501 JOJ786501 JYF786501 KIB786501 KRX786501 LBT786501 LLP786501 LVL786501 MFH786501 MPD786501 MYZ786501 NIV786501 NSR786501 OCN786501 OMJ786501 OWF786501 PGB786501 PPX786501 PZT786501 QJP786501 QTL786501 RDH786501 RND786501 RWZ786501 SGV786501 SQR786501 TAN786501 TKJ786501 TUF786501 UEB786501 UNX786501 UXT786501 VHP786501 VRL786501 WBH786501 WLD786501 WUZ786501 K852037 IN852037 SJ852037 ACF852037 AMB852037 AVX852037 BFT852037 BPP852037 BZL852037 CJH852037 CTD852037 DCZ852037 DMV852037 DWR852037 EGN852037 EQJ852037 FAF852037 FKB852037 FTX852037 GDT852037 GNP852037 GXL852037 HHH852037 HRD852037 IAZ852037 IKV852037 IUR852037 JEN852037 JOJ852037 JYF852037 KIB852037 KRX852037 LBT852037 LLP852037 LVL852037 MFH852037 MPD852037 MYZ852037 NIV852037 NSR852037 OCN852037 OMJ852037 OWF852037 PGB852037 PPX852037 PZT852037 QJP852037 QTL852037 RDH852037 RND852037 RWZ852037 SGV852037 SQR852037 TAN852037 TKJ852037 TUF852037 UEB852037 UNX852037 UXT852037 VHP852037 VRL852037 WBH852037 WLD852037 WUZ852037 K917573 IN917573 SJ917573 ACF917573 AMB917573 AVX917573 BFT917573 BPP917573 BZL917573 CJH917573 CTD917573 DCZ917573 DMV917573 DWR917573 EGN917573 EQJ917573 FAF917573 FKB917573 FTX917573 GDT917573 GNP917573 GXL917573 HHH917573 HRD917573 IAZ917573 IKV917573 IUR917573 JEN917573 JOJ917573 JYF917573 KIB917573 KRX917573 LBT917573 LLP917573 LVL917573 MFH917573 MPD917573 MYZ917573 NIV917573 NSR917573 OCN917573 OMJ917573 OWF917573 PGB917573 PPX917573 PZT917573 QJP917573 QTL917573 RDH917573 RND917573 RWZ917573 SGV917573 SQR917573 TAN917573 TKJ917573 TUF917573 UEB917573 UNX917573 UXT917573 VHP917573 VRL917573 WBH917573 WLD917573 WUZ917573 K983109 IN983109 SJ983109 ACF983109 AMB983109 AVX983109 BFT983109 BPP983109 BZL983109 CJH983109 CTD983109 DCZ983109 DMV983109 DWR983109 EGN983109 EQJ983109 FAF983109 FKB983109 FTX983109 GDT983109 GNP983109 GXL983109 HHH983109 HRD983109 IAZ983109 IKV983109 IUR983109 JEN983109 JOJ983109 JYF983109 KIB983109 KRX983109 LBT983109 LLP983109 LVL983109 MFH983109 MPD983109 MYZ983109 NIV983109 NSR983109 OCN983109 OMJ983109 OWF983109 PGB983109 PPX983109 PZT983109 QJP983109 QTL983109 RDH983109 RND983109 RWZ983109 SGV983109 SQR983109 TAN983109 TKJ983109 TUF983109 UEB983109 UNX983109 UXT983109 VHP983109 VRL983109 WBH983109 WLD983109 WUZ983109 IS65 SO65 ACK65 AMG65 AWC65 BFY65 BPU65 BZQ65 CJM65 CTI65 DDE65 DNA65 DWW65 EGS65 EQO65 FAK65 FKG65 FUC65 GDY65 GNU65 GXQ65 HHM65 HRI65 IBE65 ILA65 IUW65 JES65 JOO65 JYK65 KIG65 KSC65 LBY65 LLU65 LVQ65 MFM65 MPI65 MZE65 NJA65 NSW65 OCS65 OMO65 OWK65 PGG65 PQC65 PZY65 QJU65 QTQ65 RDM65 RNI65 RXE65 SHA65 SQW65 TAS65 TKO65 TUK65 UEG65 UOC65 UXY65 VHU65 VRQ65 WBM65 WLI65 WVE65 K65608 IN65608 SJ65608 ACF65608 AMB65608 AVX65608 BFT65608 BPP65608 BZL65608 CJH65608 CTD65608 DCZ65608 DMV65608 DWR65608 EGN65608 EQJ65608 FAF65608 FKB65608 FTX65608 GDT65608 GNP65608 GXL65608 HHH65608 HRD65608 IAZ65608 IKV65608 IUR65608 JEN65608 JOJ65608 JYF65608 KIB65608 KRX65608 LBT65608 LLP65608 LVL65608 MFH65608 MPD65608 MYZ65608 NIV65608 NSR65608 OCN65608 OMJ65608 OWF65608 PGB65608 PPX65608 PZT65608 QJP65608 QTL65608 RDH65608 RND65608 RWZ65608 SGV65608 SQR65608 TAN65608 TKJ65608 TUF65608 UEB65608 UNX65608 UXT65608 VHP65608 VRL65608 WBH65608 WLD65608 WUZ65608 K131144 IN131144 SJ131144 ACF131144 AMB131144 AVX131144 BFT131144 BPP131144 BZL131144 CJH131144 CTD131144 DCZ131144 DMV131144 DWR131144 EGN131144 EQJ131144 FAF131144 FKB131144 FTX131144 GDT131144 GNP131144 GXL131144 HHH131144 HRD131144 IAZ131144 IKV131144 IUR131144 JEN131144 JOJ131144 JYF131144 KIB131144 KRX131144 LBT131144 LLP131144 LVL131144 MFH131144 MPD131144 MYZ131144 NIV131144 NSR131144 OCN131144 OMJ131144 OWF131144 PGB131144 PPX131144 PZT131144 QJP131144 QTL131144 RDH131144 RND131144 RWZ131144 SGV131144 SQR131144 TAN131144 TKJ131144 TUF131144 UEB131144 UNX131144 UXT131144 VHP131144 VRL131144 WBH131144 WLD131144 WUZ131144 K196680 IN196680 SJ196680 ACF196680 AMB196680 AVX196680 BFT196680 BPP196680 BZL196680 CJH196680 CTD196680 DCZ196680 DMV196680 DWR196680 EGN196680 EQJ196680 FAF196680 FKB196680 FTX196680 GDT196680 GNP196680 GXL196680 HHH196680 HRD196680 IAZ196680 IKV196680 IUR196680 JEN196680 JOJ196680 JYF196680 KIB196680 KRX196680 LBT196680 LLP196680 LVL196680 MFH196680 MPD196680 MYZ196680 NIV196680 NSR196680 OCN196680 OMJ196680 OWF196680 PGB196680 PPX196680 PZT196680 QJP196680 QTL196680 RDH196680 RND196680 RWZ196680 SGV196680 SQR196680 TAN196680 TKJ196680 TUF196680 UEB196680 UNX196680 UXT196680 VHP196680 VRL196680 WBH196680 WLD196680 WUZ196680 K262216 IN262216 SJ262216 ACF262216 AMB262216 AVX262216 BFT262216 BPP262216 BZL262216 CJH262216 CTD262216 DCZ262216 DMV262216 DWR262216 EGN262216 EQJ262216 FAF262216 FKB262216 FTX262216 GDT262216 GNP262216 GXL262216 HHH262216 HRD262216 IAZ262216 IKV262216 IUR262216 JEN262216 JOJ262216 JYF262216 KIB262216 KRX262216 LBT262216 LLP262216 LVL262216 MFH262216 MPD262216 MYZ262216 NIV262216 NSR262216 OCN262216 OMJ262216 OWF262216 PGB262216 PPX262216 PZT262216 QJP262216 QTL262216 RDH262216 RND262216 RWZ262216 SGV262216 SQR262216 TAN262216 TKJ262216 TUF262216 UEB262216 UNX262216 UXT262216 VHP262216 VRL262216 WBH262216 WLD262216 WUZ262216 K327752 IN327752 SJ327752 ACF327752 AMB327752 AVX327752 BFT327752 BPP327752 BZL327752 CJH327752 CTD327752 DCZ327752 DMV327752 DWR327752 EGN327752 EQJ327752 FAF327752 FKB327752 FTX327752 GDT327752 GNP327752 GXL327752 HHH327752 HRD327752 IAZ327752 IKV327752 IUR327752 JEN327752 JOJ327752 JYF327752 KIB327752 KRX327752 LBT327752 LLP327752 LVL327752 MFH327752 MPD327752 MYZ327752 NIV327752 NSR327752 OCN327752 OMJ327752 OWF327752 PGB327752 PPX327752 PZT327752 QJP327752 QTL327752 RDH327752 RND327752 RWZ327752 SGV327752 SQR327752 TAN327752 TKJ327752 TUF327752 UEB327752 UNX327752 UXT327752 VHP327752 VRL327752 WBH327752 WLD327752 WUZ327752 K393288 IN393288 SJ393288 ACF393288 AMB393288 AVX393288 BFT393288 BPP393288 BZL393288 CJH393288 CTD393288 DCZ393288 DMV393288 DWR393288 EGN393288 EQJ393288 FAF393288 FKB393288 FTX393288 GDT393288 GNP393288 GXL393288 HHH393288 HRD393288 IAZ393288 IKV393288 IUR393288 JEN393288 JOJ393288 JYF393288 KIB393288 KRX393288 LBT393288 LLP393288 LVL393288 MFH393288 MPD393288 MYZ393288 NIV393288 NSR393288 OCN393288 OMJ393288 OWF393288 PGB393288 PPX393288 PZT393288 QJP393288 QTL393288 RDH393288 RND393288 RWZ393288 SGV393288 SQR393288 TAN393288 TKJ393288 TUF393288 UEB393288 UNX393288 UXT393288 VHP393288 VRL393288 WBH393288 WLD393288 WUZ393288 K458824 IN458824 SJ458824 ACF458824 AMB458824 AVX458824 BFT458824 BPP458824 BZL458824 CJH458824 CTD458824 DCZ458824 DMV458824 DWR458824 EGN458824 EQJ458824 FAF458824 FKB458824 FTX458824 GDT458824 GNP458824 GXL458824 HHH458824 HRD458824 IAZ458824 IKV458824 IUR458824 JEN458824 JOJ458824 JYF458824 KIB458824 KRX458824 LBT458824 LLP458824 LVL458824 MFH458824 MPD458824 MYZ458824 NIV458824 NSR458824 OCN458824 OMJ458824 OWF458824 PGB458824 PPX458824 PZT458824 QJP458824 QTL458824 RDH458824 RND458824 RWZ458824 SGV458824 SQR458824 TAN458824 TKJ458824 TUF458824 UEB458824 UNX458824 UXT458824 VHP458824 VRL458824 WBH458824 WLD458824 WUZ458824 K524360 IN524360 SJ524360 ACF524360 AMB524360 AVX524360 BFT524360 BPP524360 BZL524360 CJH524360 CTD524360 DCZ524360 DMV524360 DWR524360 EGN524360 EQJ524360 FAF524360 FKB524360 FTX524360 GDT524360 GNP524360 GXL524360 HHH524360 HRD524360 IAZ524360 IKV524360 IUR524360 JEN524360 JOJ524360 JYF524360 KIB524360 KRX524360 LBT524360 LLP524360 LVL524360 MFH524360 MPD524360 MYZ524360 NIV524360 NSR524360 OCN524360 OMJ524360 OWF524360 PGB524360 PPX524360 PZT524360 QJP524360 QTL524360 RDH524360 RND524360 RWZ524360 SGV524360 SQR524360 TAN524360 TKJ524360 TUF524360 UEB524360 UNX524360 UXT524360 VHP524360 VRL524360 WBH524360 WLD524360 WUZ524360 K589896 IN589896 SJ589896 ACF589896 AMB589896 AVX589896 BFT589896 BPP589896 BZL589896 CJH589896 CTD589896 DCZ589896 DMV589896 DWR589896 EGN589896 EQJ589896 FAF589896 FKB589896 FTX589896 GDT589896 GNP589896 GXL589896 HHH589896 HRD589896 IAZ589896 IKV589896 IUR589896 JEN589896 JOJ589896 JYF589896 KIB589896 KRX589896 LBT589896 LLP589896 LVL589896 MFH589896 MPD589896 MYZ589896 NIV589896 NSR589896 OCN589896 OMJ589896 OWF589896 PGB589896 PPX589896 PZT589896 QJP589896 QTL589896 RDH589896 RND589896 RWZ589896 SGV589896 SQR589896 TAN589896 TKJ589896 TUF589896 UEB589896 UNX589896 UXT589896 VHP589896 VRL589896 WBH589896 WLD589896 WUZ589896 K655432 IN655432 SJ655432 ACF655432 AMB655432 AVX655432 BFT655432 BPP655432 BZL655432 CJH655432 CTD655432 DCZ655432 DMV655432 DWR655432 EGN655432 EQJ655432 FAF655432 FKB655432 FTX655432 GDT655432 GNP655432 GXL655432 HHH655432 HRD655432 IAZ655432 IKV655432 IUR655432 JEN655432 JOJ655432 JYF655432 KIB655432 KRX655432 LBT655432 LLP655432 LVL655432 MFH655432 MPD655432 MYZ655432 NIV655432 NSR655432 OCN655432 OMJ655432 OWF655432 PGB655432 PPX655432 PZT655432 QJP655432 QTL655432 RDH655432 RND655432 RWZ655432 SGV655432 SQR655432 TAN655432 TKJ655432 TUF655432 UEB655432 UNX655432 UXT655432 VHP655432 VRL655432 WBH655432 WLD655432 WUZ655432 K720968 IN720968 SJ720968 ACF720968 AMB720968 AVX720968 BFT720968 BPP720968 BZL720968 CJH720968 CTD720968 DCZ720968 DMV720968 DWR720968 EGN720968 EQJ720968 FAF720968 FKB720968 FTX720968 GDT720968 GNP720968 GXL720968 HHH720968 HRD720968 IAZ720968 IKV720968 IUR720968 JEN720968 JOJ720968 JYF720968 KIB720968 KRX720968 LBT720968 LLP720968 LVL720968 MFH720968 MPD720968 MYZ720968 NIV720968 NSR720968 OCN720968 OMJ720968 OWF720968 PGB720968 PPX720968 PZT720968 QJP720968 QTL720968 RDH720968 RND720968 RWZ720968 SGV720968 SQR720968 TAN720968 TKJ720968 TUF720968 UEB720968 UNX720968 UXT720968 VHP720968 VRL720968 WBH720968 WLD720968 WUZ720968 K786504 IN786504 SJ786504 ACF786504 AMB786504 AVX786504 BFT786504 BPP786504 BZL786504 CJH786504 CTD786504 DCZ786504 DMV786504 DWR786504 EGN786504 EQJ786504 FAF786504 FKB786504 FTX786504 GDT786504 GNP786504 GXL786504 HHH786504 HRD786504 IAZ786504 IKV786504 IUR786504 JEN786504 JOJ786504 JYF786504 KIB786504 KRX786504 LBT786504 LLP786504 LVL786504 MFH786504 MPD786504 MYZ786504 NIV786504 NSR786504 OCN786504 OMJ786504 OWF786504 PGB786504 PPX786504 PZT786504 QJP786504 QTL786504 RDH786504 RND786504 RWZ786504 SGV786504 SQR786504 TAN786504 TKJ786504 TUF786504 UEB786504 UNX786504 UXT786504 VHP786504 VRL786504 WBH786504 WLD786504 WUZ786504 K852040 IN852040 SJ852040 ACF852040 AMB852040 AVX852040 BFT852040 BPP852040 BZL852040 CJH852040 CTD852040 DCZ852040 DMV852040 DWR852040 EGN852040 EQJ852040 FAF852040 FKB852040 FTX852040 GDT852040 GNP852040 GXL852040 HHH852040 HRD852040 IAZ852040 IKV852040 IUR852040 JEN852040 JOJ852040 JYF852040 KIB852040 KRX852040 LBT852040 LLP852040 LVL852040 MFH852040 MPD852040 MYZ852040 NIV852040 NSR852040 OCN852040 OMJ852040 OWF852040 PGB852040 PPX852040 PZT852040 QJP852040 QTL852040 RDH852040 RND852040 RWZ852040 SGV852040 SQR852040 TAN852040 TKJ852040 TUF852040 UEB852040 UNX852040 UXT852040 VHP852040 VRL852040 WBH852040 WLD852040 WUZ852040 K917576 IN917576 SJ917576 ACF917576 AMB917576 AVX917576 BFT917576 BPP917576 BZL917576 CJH917576 CTD917576 DCZ917576 DMV917576 DWR917576 EGN917576 EQJ917576 FAF917576 FKB917576 FTX917576 GDT917576 GNP917576 GXL917576 HHH917576 HRD917576 IAZ917576 IKV917576 IUR917576 JEN917576 JOJ917576 JYF917576 KIB917576 KRX917576 LBT917576 LLP917576 LVL917576 MFH917576 MPD917576 MYZ917576 NIV917576 NSR917576 OCN917576 OMJ917576 OWF917576 PGB917576 PPX917576 PZT917576 QJP917576 QTL917576 RDH917576 RND917576 RWZ917576 SGV917576 SQR917576 TAN917576 TKJ917576 TUF917576 UEB917576 UNX917576 UXT917576 VHP917576 VRL917576 WBH917576 WLD917576 WUZ917576 K983112 IN983112 SJ983112 ACF983112 AMB983112 AVX983112 BFT983112 BPP983112 BZL983112 CJH983112 CTD983112 DCZ983112 DMV983112 DWR983112 EGN983112 EQJ983112 FAF983112 FKB983112 FTX983112 GDT983112 GNP983112 GXL983112 HHH983112 HRD983112 IAZ983112 IKV983112 IUR983112 JEN983112 JOJ983112 JYF983112 KIB983112 KRX983112 LBT983112 LLP983112 LVL983112 MFH983112 MPD983112 MYZ983112 NIV983112 NSR983112 OCN983112 OMJ983112 OWF983112 PGB983112 PPX983112 PZT983112 QJP983112 QTL983112 RDH983112 RND983112 RWZ983112 SGV983112 SQR983112 TAN983112 TKJ983112 TUF983112 UEB983112 UNX983112 UXT983112 VHP983112 VRL983112 WBH983112 WLD983112 WUZ983112 IR73 SN73 ACJ73 AMF73 AWB73 BFX73 BPT73 BZP73 CJL73 CTH73 DDD73 DMZ73 DWV73 EGR73 EQN73 FAJ73 FKF73 FUB73 GDX73 GNT73 GXP73 HHL73 HRH73 IBD73 IKZ73 IUV73 JER73 JON73 JYJ73 KIF73 KSB73 LBX73 LLT73 LVP73 MFL73 MPH73 MZD73 NIZ73 NSV73 OCR73 OMN73 OWJ73 PGF73 PQB73 PZX73 QJT73 QTP73 RDL73 RNH73 RXD73 SGZ73 SQV73 TAR73 TKN73 TUJ73 UEF73 UOB73 UXX73 VHT73 VRP73 WBL73 WLH73 WVD73 I65613 IL65613 SH65613 ACD65613 ALZ65613 AVV65613 BFR65613 BPN65613 BZJ65613 CJF65613 CTB65613 DCX65613 DMT65613 DWP65613 EGL65613 EQH65613 FAD65613 FJZ65613 FTV65613 GDR65613 GNN65613 GXJ65613 HHF65613 HRB65613 IAX65613 IKT65613 IUP65613 JEL65613 JOH65613 JYD65613 KHZ65613 KRV65613 LBR65613 LLN65613 LVJ65613 MFF65613 MPB65613 MYX65613 NIT65613 NSP65613 OCL65613 OMH65613 OWD65613 PFZ65613 PPV65613 PZR65613 QJN65613 QTJ65613 RDF65613 RNB65613 RWX65613 SGT65613 SQP65613 TAL65613 TKH65613 TUD65613 UDZ65613 UNV65613 UXR65613 VHN65613 VRJ65613 WBF65613 WLB65613 WUX65613 I131149 IL131149 SH131149 ACD131149 ALZ131149 AVV131149 BFR131149 BPN131149 BZJ131149 CJF131149 CTB131149 DCX131149 DMT131149 DWP131149 EGL131149 EQH131149 FAD131149 FJZ131149 FTV131149 GDR131149 GNN131149 GXJ131149 HHF131149 HRB131149 IAX131149 IKT131149 IUP131149 JEL131149 JOH131149 JYD131149 KHZ131149 KRV131149 LBR131149 LLN131149 LVJ131149 MFF131149 MPB131149 MYX131149 NIT131149 NSP131149 OCL131149 OMH131149 OWD131149 PFZ131149 PPV131149 PZR131149 QJN131149 QTJ131149 RDF131149 RNB131149 RWX131149 SGT131149 SQP131149 TAL131149 TKH131149 TUD131149 UDZ131149 UNV131149 UXR131149 VHN131149 VRJ131149 WBF131149 WLB131149 WUX131149 I196685 IL196685 SH196685 ACD196685 ALZ196685 AVV196685 BFR196685 BPN196685 BZJ196685 CJF196685 CTB196685 DCX196685 DMT196685 DWP196685 EGL196685 EQH196685 FAD196685 FJZ196685 FTV196685 GDR196685 GNN196685 GXJ196685 HHF196685 HRB196685 IAX196685 IKT196685 IUP196685 JEL196685 JOH196685 JYD196685 KHZ196685 KRV196685 LBR196685 LLN196685 LVJ196685 MFF196685 MPB196685 MYX196685 NIT196685 NSP196685 OCL196685 OMH196685 OWD196685 PFZ196685 PPV196685 PZR196685 QJN196685 QTJ196685 RDF196685 RNB196685 RWX196685 SGT196685 SQP196685 TAL196685 TKH196685 TUD196685 UDZ196685 UNV196685 UXR196685 VHN196685 VRJ196685 WBF196685 WLB196685 WUX196685 I262221 IL262221 SH262221 ACD262221 ALZ262221 AVV262221 BFR262221 BPN262221 BZJ262221 CJF262221 CTB262221 DCX262221 DMT262221 DWP262221 EGL262221 EQH262221 FAD262221 FJZ262221 FTV262221 GDR262221 GNN262221 GXJ262221 HHF262221 HRB262221 IAX262221 IKT262221 IUP262221 JEL262221 JOH262221 JYD262221 KHZ262221 KRV262221 LBR262221 LLN262221 LVJ262221 MFF262221 MPB262221 MYX262221 NIT262221 NSP262221 OCL262221 OMH262221 OWD262221 PFZ262221 PPV262221 PZR262221 QJN262221 QTJ262221 RDF262221 RNB262221 RWX262221 SGT262221 SQP262221 TAL262221 TKH262221 TUD262221 UDZ262221 UNV262221 UXR262221 VHN262221 VRJ262221 WBF262221 WLB262221 WUX262221 I327757 IL327757 SH327757 ACD327757 ALZ327757 AVV327757 BFR327757 BPN327757 BZJ327757 CJF327757 CTB327757 DCX327757 DMT327757 DWP327757 EGL327757 EQH327757 FAD327757 FJZ327757 FTV327757 GDR327757 GNN327757 GXJ327757 HHF327757 HRB327757 IAX327757 IKT327757 IUP327757 JEL327757 JOH327757 JYD327757 KHZ327757 KRV327757 LBR327757 LLN327757 LVJ327757 MFF327757 MPB327757 MYX327757 NIT327757 NSP327757 OCL327757 OMH327757 OWD327757 PFZ327757 PPV327757 PZR327757 QJN327757 QTJ327757 RDF327757 RNB327757 RWX327757 SGT327757 SQP327757 TAL327757 TKH327757 TUD327757 UDZ327757 UNV327757 UXR327757 VHN327757 VRJ327757 WBF327757 WLB327757 WUX327757 I393293 IL393293 SH393293 ACD393293 ALZ393293 AVV393293 BFR393293 BPN393293 BZJ393293 CJF393293 CTB393293 DCX393293 DMT393293 DWP393293 EGL393293 EQH393293 FAD393293 FJZ393293 FTV393293 GDR393293 GNN393293 GXJ393293 HHF393293 HRB393293 IAX393293 IKT393293 IUP393293 JEL393293 JOH393293 JYD393293 KHZ393293 KRV393293 LBR393293 LLN393293 LVJ393293 MFF393293 MPB393293 MYX393293 NIT393293 NSP393293 OCL393293 OMH393293 OWD393293 PFZ393293 PPV393293 PZR393293 QJN393293 QTJ393293 RDF393293 RNB393293 RWX393293 SGT393293 SQP393293 TAL393293 TKH393293 TUD393293 UDZ393293 UNV393293 UXR393293 VHN393293 VRJ393293 WBF393293 WLB393293 WUX393293 I458829 IL458829 SH458829 ACD458829 ALZ458829 AVV458829 BFR458829 BPN458829 BZJ458829 CJF458829 CTB458829 DCX458829 DMT458829 DWP458829 EGL458829 EQH458829 FAD458829 FJZ458829 FTV458829 GDR458829 GNN458829 GXJ458829 HHF458829 HRB458829 IAX458829 IKT458829 IUP458829 JEL458829 JOH458829 JYD458829 KHZ458829 KRV458829 LBR458829 LLN458829 LVJ458829 MFF458829 MPB458829 MYX458829 NIT458829 NSP458829 OCL458829 OMH458829 OWD458829 PFZ458829 PPV458829 PZR458829 QJN458829 QTJ458829 RDF458829 RNB458829 RWX458829 SGT458829 SQP458829 TAL458829 TKH458829 TUD458829 UDZ458829 UNV458829 UXR458829 VHN458829 VRJ458829 WBF458829 WLB458829 WUX458829 I524365 IL524365 SH524365 ACD524365 ALZ524365 AVV524365 BFR524365 BPN524365 BZJ524365 CJF524365 CTB524365 DCX524365 DMT524365 DWP524365 EGL524365 EQH524365 FAD524365 FJZ524365 FTV524365 GDR524365 GNN524365 GXJ524365 HHF524365 HRB524365 IAX524365 IKT524365 IUP524365 JEL524365 JOH524365 JYD524365 KHZ524365 KRV524365 LBR524365 LLN524365 LVJ524365 MFF524365 MPB524365 MYX524365 NIT524365 NSP524365 OCL524365 OMH524365 OWD524365 PFZ524365 PPV524365 PZR524365 QJN524365 QTJ524365 RDF524365 RNB524365 RWX524365 SGT524365 SQP524365 TAL524365 TKH524365 TUD524365 UDZ524365 UNV524365 UXR524365 VHN524365 VRJ524365 WBF524365 WLB524365 WUX524365 I589901 IL589901 SH589901 ACD589901 ALZ589901 AVV589901 BFR589901 BPN589901 BZJ589901 CJF589901 CTB589901 DCX589901 DMT589901 DWP589901 EGL589901 EQH589901 FAD589901 FJZ589901 FTV589901 GDR589901 GNN589901 GXJ589901 HHF589901 HRB589901 IAX589901 IKT589901 IUP589901 JEL589901 JOH589901 JYD589901 KHZ589901 KRV589901 LBR589901 LLN589901 LVJ589901 MFF589901 MPB589901 MYX589901 NIT589901 NSP589901 OCL589901 OMH589901 OWD589901 PFZ589901 PPV589901 PZR589901 QJN589901 QTJ589901 RDF589901 RNB589901 RWX589901 SGT589901 SQP589901 TAL589901 TKH589901 TUD589901 UDZ589901 UNV589901 UXR589901 VHN589901 VRJ589901 WBF589901 WLB589901 WUX589901 I655437 IL655437 SH655437 ACD655437 ALZ655437 AVV655437 BFR655437 BPN655437 BZJ655437 CJF655437 CTB655437 DCX655437 DMT655437 DWP655437 EGL655437 EQH655437 FAD655437 FJZ655437 FTV655437 GDR655437 GNN655437 GXJ655437 HHF655437 HRB655437 IAX655437 IKT655437 IUP655437 JEL655437 JOH655437 JYD655437 KHZ655437 KRV655437 LBR655437 LLN655437 LVJ655437 MFF655437 MPB655437 MYX655437 NIT655437 NSP655437 OCL655437 OMH655437 OWD655437 PFZ655437 PPV655437 PZR655437 QJN655437 QTJ655437 RDF655437 RNB655437 RWX655437 SGT655437 SQP655437 TAL655437 TKH655437 TUD655437 UDZ655437 UNV655437 UXR655437 VHN655437 VRJ655437 WBF655437 WLB655437 WUX655437 I720973 IL720973 SH720973 ACD720973 ALZ720973 AVV720973 BFR720973 BPN720973 BZJ720973 CJF720973 CTB720973 DCX720973 DMT720973 DWP720973 EGL720973 EQH720973 FAD720973 FJZ720973 FTV720973 GDR720973 GNN720973 GXJ720973 HHF720973 HRB720973 IAX720973 IKT720973 IUP720973 JEL720973 JOH720973 JYD720973 KHZ720973 KRV720973 LBR720973 LLN720973 LVJ720973 MFF720973 MPB720973 MYX720973 NIT720973 NSP720973 OCL720973 OMH720973 OWD720973 PFZ720973 PPV720973 PZR720973 QJN720973 QTJ720973 RDF720973 RNB720973 RWX720973 SGT720973 SQP720973 TAL720973 TKH720973 TUD720973 UDZ720973 UNV720973 UXR720973 VHN720973 VRJ720973 WBF720973 WLB720973 WUX720973 I786509 IL786509 SH786509 ACD786509 ALZ786509 AVV786509 BFR786509 BPN786509 BZJ786509 CJF786509 CTB786509 DCX786509 DMT786509 DWP786509 EGL786509 EQH786509 FAD786509 FJZ786509 FTV786509 GDR786509 GNN786509 GXJ786509 HHF786509 HRB786509 IAX786509 IKT786509 IUP786509 JEL786509 JOH786509 JYD786509 KHZ786509 KRV786509 LBR786509 LLN786509 LVJ786509 MFF786509 MPB786509 MYX786509 NIT786509 NSP786509 OCL786509 OMH786509 OWD786509 PFZ786509 PPV786509 PZR786509 QJN786509 QTJ786509 RDF786509 RNB786509 RWX786509 SGT786509 SQP786509 TAL786509 TKH786509 TUD786509 UDZ786509 UNV786509 UXR786509 VHN786509 VRJ786509 WBF786509 WLB786509 WUX786509 I852045 IL852045 SH852045 ACD852045 ALZ852045 AVV852045 BFR852045 BPN852045 BZJ852045 CJF852045 CTB852045 DCX852045 DMT852045 DWP852045 EGL852045 EQH852045 FAD852045 FJZ852045 FTV852045 GDR852045 GNN852045 GXJ852045 HHF852045 HRB852045 IAX852045 IKT852045 IUP852045 JEL852045 JOH852045 JYD852045 KHZ852045 KRV852045 LBR852045 LLN852045 LVJ852045 MFF852045 MPB852045 MYX852045 NIT852045 NSP852045 OCL852045 OMH852045 OWD852045 PFZ852045 PPV852045 PZR852045 QJN852045 QTJ852045 RDF852045 RNB852045 RWX852045 SGT852045 SQP852045 TAL852045 TKH852045 TUD852045 UDZ852045 UNV852045 UXR852045 VHN852045 VRJ852045 WBF852045 WLB852045 WUX852045 I917581 IL917581 SH917581 ACD917581 ALZ917581 AVV917581 BFR917581 BPN917581 BZJ917581 CJF917581 CTB917581 DCX917581 DMT917581 DWP917581 EGL917581 EQH917581 FAD917581 FJZ917581 FTV917581 GDR917581 GNN917581 GXJ917581 HHF917581 HRB917581 IAX917581 IKT917581 IUP917581 JEL917581 JOH917581 JYD917581 KHZ917581 KRV917581 LBR917581 LLN917581 LVJ917581 MFF917581 MPB917581 MYX917581 NIT917581 NSP917581 OCL917581 OMH917581 OWD917581 PFZ917581 PPV917581 PZR917581 QJN917581 QTJ917581 RDF917581 RNB917581 RWX917581 SGT917581 SQP917581 TAL917581 TKH917581 TUD917581 UDZ917581 UNV917581 UXR917581 VHN917581 VRJ917581 WBF917581 WLB917581 WUX917581 I983117 IL983117 SH983117 ACD983117 ALZ983117 AVV983117 BFR983117 BPN983117 BZJ983117 CJF983117 CTB983117 DCX983117 DMT983117 DWP983117 EGL983117 EQH983117 FAD983117 FJZ983117 FTV983117 GDR983117 GNN983117 GXJ983117 HHF983117 HRB983117 IAX983117 IKT983117 IUP983117 JEL983117 JOH983117 JYD983117 KHZ983117 KRV983117 LBR983117 LLN983117 LVJ983117 MFF983117 MPB983117 MYX983117 NIT983117 NSP983117 OCL983117 OMH983117 OWD983117 PFZ983117 PPV983117 PZR983117 QJN983117 QTJ983117 RDF983117 RNB983117 RWX983117 SGT983117 SQP983117 TAL983117 TKH983117 TUD983117 UDZ983117 UNV983117 UXR983117 VHN983117 VRJ983117 WBF983117 WLB983117 WUX983117 IR76 SN76 ACJ76 AMF76 AWB76 BFX76 BPT76 BZP76 CJL76 CTH76 DDD76 DMZ76 DWV76 EGR76 EQN76 FAJ76 FKF76 FUB76 GDX76 GNT76 GXP76 HHL76 HRH76 IBD76 IKZ76 IUV76 JER76 JON76 JYJ76 KIF76 KSB76 LBX76 LLT76 LVP76 MFL76 MPH76 MZD76 NIZ76 NSV76 OCR76 OMN76 OWJ76 PGF76 PQB76 PZX76 QJT76 QTP76 RDL76 RNH76 RXD76 SGZ76 SQV76 TAR76 TKN76 TUJ76 UEF76 UOB76 UXX76 VHT76 VRP76 WBL76 WLH76 WVD76 K65616 IN65616 SJ65616 ACF65616 AMB65616 AVX65616 BFT65616 BPP65616 BZL65616 CJH65616 CTD65616 DCZ65616 DMV65616 DWR65616 EGN65616 EQJ65616 FAF65616 FKB65616 FTX65616 GDT65616 GNP65616 GXL65616 HHH65616 HRD65616 IAZ65616 IKV65616 IUR65616 JEN65616 JOJ65616 JYF65616 KIB65616 KRX65616 LBT65616 LLP65616 LVL65616 MFH65616 MPD65616 MYZ65616 NIV65616 NSR65616 OCN65616 OMJ65616 OWF65616 PGB65616 PPX65616 PZT65616 QJP65616 QTL65616 RDH65616 RND65616 RWZ65616 SGV65616 SQR65616 TAN65616 TKJ65616 TUF65616 UEB65616 UNX65616 UXT65616 VHP65616 VRL65616 WBH65616 WLD65616 WUZ65616 K131152 IN131152 SJ131152 ACF131152 AMB131152 AVX131152 BFT131152 BPP131152 BZL131152 CJH131152 CTD131152 DCZ131152 DMV131152 DWR131152 EGN131152 EQJ131152 FAF131152 FKB131152 FTX131152 GDT131152 GNP131152 GXL131152 HHH131152 HRD131152 IAZ131152 IKV131152 IUR131152 JEN131152 JOJ131152 JYF131152 KIB131152 KRX131152 LBT131152 LLP131152 LVL131152 MFH131152 MPD131152 MYZ131152 NIV131152 NSR131152 OCN131152 OMJ131152 OWF131152 PGB131152 PPX131152 PZT131152 QJP131152 QTL131152 RDH131152 RND131152 RWZ131152 SGV131152 SQR131152 TAN131152 TKJ131152 TUF131152 UEB131152 UNX131152 UXT131152 VHP131152 VRL131152 WBH131152 WLD131152 WUZ131152 K196688 IN196688 SJ196688 ACF196688 AMB196688 AVX196688 BFT196688 BPP196688 BZL196688 CJH196688 CTD196688 DCZ196688 DMV196688 DWR196688 EGN196688 EQJ196688 FAF196688 FKB196688 FTX196688 GDT196688 GNP196688 GXL196688 HHH196688 HRD196688 IAZ196688 IKV196688 IUR196688 JEN196688 JOJ196688 JYF196688 KIB196688 KRX196688 LBT196688 LLP196688 LVL196688 MFH196688 MPD196688 MYZ196688 NIV196688 NSR196688 OCN196688 OMJ196688 OWF196688 PGB196688 PPX196688 PZT196688 QJP196688 QTL196688 RDH196688 RND196688 RWZ196688 SGV196688 SQR196688 TAN196688 TKJ196688 TUF196688 UEB196688 UNX196688 UXT196688 VHP196688 VRL196688 WBH196688 WLD196688 WUZ196688 K262224 IN262224 SJ262224 ACF262224 AMB262224 AVX262224 BFT262224 BPP262224 BZL262224 CJH262224 CTD262224 DCZ262224 DMV262224 DWR262224 EGN262224 EQJ262224 FAF262224 FKB262224 FTX262224 GDT262224 GNP262224 GXL262224 HHH262224 HRD262224 IAZ262224 IKV262224 IUR262224 JEN262224 JOJ262224 JYF262224 KIB262224 KRX262224 LBT262224 LLP262224 LVL262224 MFH262224 MPD262224 MYZ262224 NIV262224 NSR262224 OCN262224 OMJ262224 OWF262224 PGB262224 PPX262224 PZT262224 QJP262224 QTL262224 RDH262224 RND262224 RWZ262224 SGV262224 SQR262224 TAN262224 TKJ262224 TUF262224 UEB262224 UNX262224 UXT262224 VHP262224 VRL262224 WBH262224 WLD262224 WUZ262224 K327760 IN327760 SJ327760 ACF327760 AMB327760 AVX327760 BFT327760 BPP327760 BZL327760 CJH327760 CTD327760 DCZ327760 DMV327760 DWR327760 EGN327760 EQJ327760 FAF327760 FKB327760 FTX327760 GDT327760 GNP327760 GXL327760 HHH327760 HRD327760 IAZ327760 IKV327760 IUR327760 JEN327760 JOJ327760 JYF327760 KIB327760 KRX327760 LBT327760 LLP327760 LVL327760 MFH327760 MPD327760 MYZ327760 NIV327760 NSR327760 OCN327760 OMJ327760 OWF327760 PGB327760 PPX327760 PZT327760 QJP327760 QTL327760 RDH327760 RND327760 RWZ327760 SGV327760 SQR327760 TAN327760 TKJ327760 TUF327760 UEB327760 UNX327760 UXT327760 VHP327760 VRL327760 WBH327760 WLD327760 WUZ327760 K393296 IN393296 SJ393296 ACF393296 AMB393296 AVX393296 BFT393296 BPP393296 BZL393296 CJH393296 CTD393296 DCZ393296 DMV393296 DWR393296 EGN393296 EQJ393296 FAF393296 FKB393296 FTX393296 GDT393296 GNP393296 GXL393296 HHH393296 HRD393296 IAZ393296 IKV393296 IUR393296 JEN393296 JOJ393296 JYF393296 KIB393296 KRX393296 LBT393296 LLP393296 LVL393296 MFH393296 MPD393296 MYZ393296 NIV393296 NSR393296 OCN393296 OMJ393296 OWF393296 PGB393296 PPX393296 PZT393296 QJP393296 QTL393296 RDH393296 RND393296 RWZ393296 SGV393296 SQR393296 TAN393296 TKJ393296 TUF393296 UEB393296 UNX393296 UXT393296 VHP393296 VRL393296 WBH393296 WLD393296 WUZ393296 K458832 IN458832 SJ458832 ACF458832 AMB458832 AVX458832 BFT458832 BPP458832 BZL458832 CJH458832 CTD458832 DCZ458832 DMV458832 DWR458832 EGN458832 EQJ458832 FAF458832 FKB458832 FTX458832 GDT458832 GNP458832 GXL458832 HHH458832 HRD458832 IAZ458832 IKV458832 IUR458832 JEN458832 JOJ458832 JYF458832 KIB458832 KRX458832 LBT458832 LLP458832 LVL458832 MFH458832 MPD458832 MYZ458832 NIV458832 NSR458832 OCN458832 OMJ458832 OWF458832 PGB458832 PPX458832 PZT458832 QJP458832 QTL458832 RDH458832 RND458832 RWZ458832 SGV458832 SQR458832 TAN458832 TKJ458832 TUF458832 UEB458832 UNX458832 UXT458832 VHP458832 VRL458832 WBH458832 WLD458832 WUZ458832 K524368 IN524368 SJ524368 ACF524368 AMB524368 AVX524368 BFT524368 BPP524368 BZL524368 CJH524368 CTD524368 DCZ524368 DMV524368 DWR524368 EGN524368 EQJ524368 FAF524368 FKB524368 FTX524368 GDT524368 GNP524368 GXL524368 HHH524368 HRD524368 IAZ524368 IKV524368 IUR524368 JEN524368 JOJ524368 JYF524368 KIB524368 KRX524368 LBT524368 LLP524368 LVL524368 MFH524368 MPD524368 MYZ524368 NIV524368 NSR524368 OCN524368 OMJ524368 OWF524368 PGB524368 PPX524368 PZT524368 QJP524368 QTL524368 RDH524368 RND524368 RWZ524368 SGV524368 SQR524368 TAN524368 TKJ524368 TUF524368 UEB524368 UNX524368 UXT524368 VHP524368 VRL524368 WBH524368 WLD524368 WUZ524368 K589904 IN589904 SJ589904 ACF589904 AMB589904 AVX589904 BFT589904 BPP589904 BZL589904 CJH589904 CTD589904 DCZ589904 DMV589904 DWR589904 EGN589904 EQJ589904 FAF589904 FKB589904 FTX589904 GDT589904 GNP589904 GXL589904 HHH589904 HRD589904 IAZ589904 IKV589904 IUR589904 JEN589904 JOJ589904 JYF589904 KIB589904 KRX589904 LBT589904 LLP589904 LVL589904 MFH589904 MPD589904 MYZ589904 NIV589904 NSR589904 OCN589904 OMJ589904 OWF589904 PGB589904 PPX589904 PZT589904 QJP589904 QTL589904 RDH589904 RND589904 RWZ589904 SGV589904 SQR589904 TAN589904 TKJ589904 TUF589904 UEB589904 UNX589904 UXT589904 VHP589904 VRL589904 WBH589904 WLD589904 WUZ589904 K655440 IN655440 SJ655440 ACF655440 AMB655440 AVX655440 BFT655440 BPP655440 BZL655440 CJH655440 CTD655440 DCZ655440 DMV655440 DWR655440 EGN655440 EQJ655440 FAF655440 FKB655440 FTX655440 GDT655440 GNP655440 GXL655440 HHH655440 HRD655440 IAZ655440 IKV655440 IUR655440 JEN655440 JOJ655440 JYF655440 KIB655440 KRX655440 LBT655440 LLP655440 LVL655440 MFH655440 MPD655440 MYZ655440 NIV655440 NSR655440 OCN655440 OMJ655440 OWF655440 PGB655440 PPX655440 PZT655440 QJP655440 QTL655440 RDH655440 RND655440 RWZ655440 SGV655440 SQR655440 TAN655440 TKJ655440 TUF655440 UEB655440 UNX655440 UXT655440 VHP655440 VRL655440 WBH655440 WLD655440 WUZ655440 K720976 IN720976 SJ720976 ACF720976 AMB720976 AVX720976 BFT720976 BPP720976 BZL720976 CJH720976 CTD720976 DCZ720976 DMV720976 DWR720976 EGN720976 EQJ720976 FAF720976 FKB720976 FTX720976 GDT720976 GNP720976 GXL720976 HHH720976 HRD720976 IAZ720976 IKV720976 IUR720976 JEN720976 JOJ720976 JYF720976 KIB720976 KRX720976 LBT720976 LLP720976 LVL720976 MFH720976 MPD720976 MYZ720976 NIV720976 NSR720976 OCN720976 OMJ720976 OWF720976 PGB720976 PPX720976 PZT720976 QJP720976 QTL720976 RDH720976 RND720976 RWZ720976 SGV720976 SQR720976 TAN720976 TKJ720976 TUF720976 UEB720976 UNX720976 UXT720976 VHP720976 VRL720976 WBH720976 WLD720976 WUZ720976 K786512 IN786512 SJ786512 ACF786512 AMB786512 AVX786512 BFT786512 BPP786512 BZL786512 CJH786512 CTD786512 DCZ786512 DMV786512 DWR786512 EGN786512 EQJ786512 FAF786512 FKB786512 FTX786512 GDT786512 GNP786512 GXL786512 HHH786512 HRD786512 IAZ786512 IKV786512 IUR786512 JEN786512 JOJ786512 JYF786512 KIB786512 KRX786512 LBT786512 LLP786512 LVL786512 MFH786512 MPD786512 MYZ786512 NIV786512 NSR786512 OCN786512 OMJ786512 OWF786512 PGB786512 PPX786512 PZT786512 QJP786512 QTL786512 RDH786512 RND786512 RWZ786512 SGV786512 SQR786512 TAN786512 TKJ786512 TUF786512 UEB786512 UNX786512 UXT786512 VHP786512 VRL786512 WBH786512 WLD786512 WUZ786512 K852048 IN852048 SJ852048 ACF852048 AMB852048 AVX852048 BFT852048 BPP852048 BZL852048 CJH852048 CTD852048 DCZ852048 DMV852048 DWR852048 EGN852048 EQJ852048 FAF852048 FKB852048 FTX852048 GDT852048 GNP852048 GXL852048 HHH852048 HRD852048 IAZ852048 IKV852048 IUR852048 JEN852048 JOJ852048 JYF852048 KIB852048 KRX852048 LBT852048 LLP852048 LVL852048 MFH852048 MPD852048 MYZ852048 NIV852048 NSR852048 OCN852048 OMJ852048 OWF852048 PGB852048 PPX852048 PZT852048 QJP852048 QTL852048 RDH852048 RND852048 RWZ852048 SGV852048 SQR852048 TAN852048 TKJ852048 TUF852048 UEB852048 UNX852048 UXT852048 VHP852048 VRL852048 WBH852048 WLD852048 WUZ852048 K917584 IN917584 SJ917584 ACF917584 AMB917584 AVX917584 BFT917584 BPP917584 BZL917584 CJH917584 CTD917584 DCZ917584 DMV917584 DWR917584 EGN917584 EQJ917584 FAF917584 FKB917584 FTX917584 GDT917584 GNP917584 GXL917584 HHH917584 HRD917584 IAZ917584 IKV917584 IUR917584 JEN917584 JOJ917584 JYF917584 KIB917584 KRX917584 LBT917584 LLP917584 LVL917584 MFH917584 MPD917584 MYZ917584 NIV917584 NSR917584 OCN917584 OMJ917584 OWF917584 PGB917584 PPX917584 PZT917584 QJP917584 QTL917584 RDH917584 RND917584 RWZ917584 SGV917584 SQR917584 TAN917584 TKJ917584 TUF917584 UEB917584 UNX917584 UXT917584 VHP917584 VRL917584 WBH917584 WLD917584 WUZ917584 K983120 IN983120 SJ983120 ACF983120 AMB983120 AVX983120 BFT983120 BPP983120 BZL983120 CJH983120 CTD983120 DCZ983120 DMV983120 DWR983120 EGN983120 EQJ983120 FAF983120 FKB983120 FTX983120 GDT983120 GNP983120 GXL983120 HHH983120 HRD983120 IAZ983120 IKV983120 IUR983120 JEN983120 JOJ983120 JYF983120 KIB983120 KRX983120 LBT983120 LLP983120 LVL983120 MFH983120 MPD983120 MYZ983120 NIV983120 NSR983120 OCN983120 OMJ983120 OWF983120 PGB983120 PPX983120 PZT983120 QJP983120 QTL983120 RDH983120 RND983120 RWZ983120 SGV983120 SQR983120 TAN983120 TKJ983120 TUF983120 UEB983120 UNX983120 UXT983120 VHP983120 VRL983120 WBH983120 WLD983120 IR70 SN70 ACJ70 AMF70 AWB70 BFX70 BPT70 BZP70 CJL70 CTH70 DDD70 DMZ70 DWV70 EGR70 EQN70 FAJ70 FKF70 FUB70 GDX70 GNT70 GXP70 HHL70 HRH70 IBD70 IKZ70 IUV70 JER70 JON70 JYJ70 KIF70 KSB70 LBX70 LLT70 LVP70 MFL70 MPH70 MZD70 NIZ70 NSV70 OCR70 OMN70 OWJ70 PGF70 PQB70 PZX70 QJT70 QTP70 RDL70 RNH70 RXD70 SGZ70 SQV70 TAR70 TKN70 TUJ70 UEF70 UOB70 UXX70 VHT70 VRP70 WBL70 WLH70 WVD70">
      <formula1>J61:J62</formula1>
    </dataValidation>
    <dataValidation type="list" allowBlank="1" sqref="P30 T44">
      <formula1>complete</formula1>
    </dataValidation>
  </dataValidations>
  <printOptions horizontalCentered="1"/>
  <pageMargins left="0.19685039370078741" right="0.19685039370078741" top="0.59055118110236227" bottom="0.19685039370078741" header="0.51181102362204722" footer="0.51181102362204722"/>
  <pageSetup paperSize="9" scale="83"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1:AH82"/>
  <sheetViews>
    <sheetView topLeftCell="A26" zoomScaleNormal="100" zoomScaleSheetLayoutView="70" workbookViewId="0">
      <selection activeCell="R79" sqref="R79"/>
    </sheetView>
  </sheetViews>
  <sheetFormatPr defaultRowHeight="18" customHeight="1" outlineLevelRow="1"/>
  <cols>
    <col min="1" max="1" width="1.625" customWidth="1"/>
    <col min="2" max="4" width="6" hidden="1" customWidth="1"/>
    <col min="5" max="6" width="3.625" style="39" hidden="1" customWidth="1"/>
    <col min="7" max="7" width="9" style="39" hidden="1" customWidth="1"/>
    <col min="8" max="8" width="9" hidden="1" customWidth="1"/>
    <col min="9" max="9" width="5.125" style="30" hidden="1" customWidth="1"/>
    <col min="10" max="10" width="3.625" style="48" customWidth="1"/>
    <col min="11" max="11" width="3.125" style="204" customWidth="1"/>
    <col min="12" max="12" width="6.625" style="167" customWidth="1"/>
    <col min="13" max="13" width="4.625" style="167" customWidth="1"/>
    <col min="14" max="14" width="9.625" style="47" customWidth="1"/>
    <col min="15" max="15" width="2.625" style="47" customWidth="1"/>
    <col min="16" max="16" width="6.625" style="47" customWidth="1"/>
    <col min="17" max="18" width="4.75" style="50" customWidth="1"/>
    <col min="19" max="19" width="6.625" style="50" customWidth="1"/>
    <col min="20" max="20" width="2.625" style="50" customWidth="1"/>
    <col min="21" max="21" width="9.625" style="47" customWidth="1"/>
    <col min="22" max="22" width="6.125" style="55" customWidth="1"/>
    <col min="23" max="23" width="5.625" style="50" customWidth="1"/>
    <col min="24" max="24" width="6.125" style="49" customWidth="1"/>
    <col min="25" max="25" width="6.125" style="55" customWidth="1"/>
    <col min="26" max="26" width="5.625" style="50" customWidth="1"/>
    <col min="27" max="27" width="6.125" style="49" customWidth="1"/>
    <col min="28" max="28" width="6.375" hidden="1" customWidth="1"/>
    <col min="29" max="29" width="23.625" hidden="1" customWidth="1"/>
    <col min="30" max="31" width="5.125" hidden="1" customWidth="1"/>
    <col min="32" max="32" width="23.625" hidden="1" customWidth="1"/>
    <col min="33" max="34" width="5.125" hidden="1" customWidth="1"/>
  </cols>
  <sheetData>
    <row r="1" spans="2:34" ht="29.25" customHeight="1" thickBot="1">
      <c r="J1" s="384" t="str">
        <f>Result!B1</f>
        <v>Ninomiya Cup Match Race 2018</v>
      </c>
      <c r="K1" s="162"/>
      <c r="L1" s="162"/>
      <c r="M1" s="162"/>
      <c r="N1" s="4"/>
      <c r="O1" s="4"/>
      <c r="P1" s="4"/>
      <c r="Q1" s="5"/>
      <c r="R1" s="6"/>
      <c r="S1" s="6"/>
      <c r="T1" s="6"/>
      <c r="U1" s="2"/>
      <c r="V1" s="1"/>
      <c r="W1" s="426"/>
      <c r="Y1" s="704" t="s">
        <v>63</v>
      </c>
      <c r="Z1" s="705"/>
      <c r="AA1" s="706"/>
    </row>
    <row r="2" spans="2:34" ht="18" customHeight="1">
      <c r="J2" s="8"/>
      <c r="K2" s="163"/>
      <c r="L2" s="163"/>
      <c r="M2" s="163"/>
      <c r="N2" s="10"/>
      <c r="O2" s="10"/>
      <c r="P2" s="10"/>
      <c r="Q2" s="12" t="str">
        <f>Result!I2</f>
        <v>12-13 MAY, 2018 　ISAF Grade 4   JYMA egF=1.5</v>
      </c>
      <c r="U2" s="13"/>
      <c r="V2" s="14"/>
      <c r="W2" s="427"/>
      <c r="X2" s="14"/>
      <c r="Y2" s="14"/>
      <c r="Z2" s="427"/>
      <c r="AA2" s="9"/>
      <c r="AB2" s="9"/>
      <c r="AC2" s="14"/>
      <c r="AD2" s="14"/>
      <c r="AE2" s="14"/>
    </row>
    <row r="3" spans="2:34" ht="18" customHeight="1" thickBot="1">
      <c r="J3" s="8"/>
      <c r="K3" s="163"/>
      <c r="L3" s="163"/>
      <c r="M3" s="163"/>
      <c r="N3" s="10"/>
      <c r="O3" s="10"/>
      <c r="P3" s="10"/>
      <c r="Q3" s="11"/>
      <c r="R3" s="12"/>
      <c r="S3" s="12"/>
      <c r="T3" s="12"/>
      <c r="U3" s="13"/>
      <c r="V3" s="14"/>
      <c r="W3" s="427"/>
      <c r="X3" s="14"/>
      <c r="Y3" s="14"/>
      <c r="Z3" s="427"/>
      <c r="AA3" s="9"/>
      <c r="AB3" s="9"/>
      <c r="AC3" s="14"/>
      <c r="AD3" s="14"/>
      <c r="AE3" s="14"/>
    </row>
    <row r="4" spans="2:34" s="67" customFormat="1" ht="22.5" customHeight="1" thickBot="1">
      <c r="B4" s="253">
        <v>0</v>
      </c>
      <c r="C4" s="254">
        <v>-0.5</v>
      </c>
      <c r="D4" s="255">
        <v>-0.75</v>
      </c>
      <c r="E4" s="256">
        <v>-1</v>
      </c>
      <c r="F4" s="252"/>
      <c r="G4" s="68"/>
      <c r="I4" s="69"/>
      <c r="J4" s="207"/>
      <c r="K4" s="203"/>
      <c r="L4" s="164"/>
      <c r="M4" s="164"/>
      <c r="N4" s="437" t="s">
        <v>16</v>
      </c>
      <c r="O4" s="439"/>
      <c r="P4" s="425" t="s">
        <v>119</v>
      </c>
      <c r="Q4" s="707" t="s">
        <v>15</v>
      </c>
      <c r="R4" s="708"/>
      <c r="S4" s="425" t="s">
        <v>118</v>
      </c>
      <c r="T4" s="450"/>
      <c r="U4" s="438" t="s">
        <v>14</v>
      </c>
      <c r="V4" s="709" t="s">
        <v>181</v>
      </c>
      <c r="W4" s="710"/>
      <c r="X4" s="710"/>
      <c r="Y4" s="710"/>
      <c r="Z4" s="710"/>
      <c r="AA4" s="711"/>
      <c r="AC4" s="70"/>
      <c r="AD4" s="299" t="s">
        <v>99</v>
      </c>
      <c r="AE4" s="50" t="s">
        <v>100</v>
      </c>
      <c r="AF4" s="70"/>
      <c r="AG4" s="299" t="s">
        <v>99</v>
      </c>
      <c r="AH4" s="50" t="s">
        <v>100</v>
      </c>
    </row>
    <row r="5" spans="2:34" ht="24" customHeight="1">
      <c r="B5" s="29" t="s">
        <v>116</v>
      </c>
      <c r="C5" s="158"/>
      <c r="D5" s="29" t="str">
        <f t="shared" ref="D5:D66" si="0">CONCATENATE(B5,C5)</f>
        <v>RR</v>
      </c>
      <c r="E5" s="29">
        <v>1</v>
      </c>
      <c r="F5" s="29">
        <v>1</v>
      </c>
      <c r="G5" s="158" t="str">
        <f>CONCATENATE("F",E5,"M",F5)</f>
        <v>F1M1</v>
      </c>
      <c r="H5" s="29" t="str">
        <f>CONCATENATE(B5,"_",G5)</f>
        <v>RR_F1M1</v>
      </c>
      <c r="J5" s="696" t="s">
        <v>117</v>
      </c>
      <c r="K5" s="702" t="str">
        <f t="shared" ref="K5:K64" si="1">CONCATENATE("Flight ",E5)</f>
        <v>Flight 1</v>
      </c>
      <c r="L5" s="399" t="str">
        <f>CONCATENATE("Match ",F5)</f>
        <v>Match 1</v>
      </c>
      <c r="M5" s="400" t="str">
        <f t="shared" ref="M5:M19" si="2">IF(ISTEXT(B5),B5,"")</f>
        <v>RR</v>
      </c>
      <c r="N5" s="401" t="str">
        <f>IFERROR(IFERROR(VLOOKUP(VLOOKUP($H5,(PairingFrom):(PairingTo),2,FALSE),(ListFrom):(ListTo),MATCH("Code",Headwords,0),FALSE),VLOOKUP($H5,(PairingFrom):(PairingTo),2,FALSE)),"")</f>
        <v>東浦</v>
      </c>
      <c r="O5" s="440">
        <v>1</v>
      </c>
      <c r="P5" s="402"/>
      <c r="Q5" s="403">
        <v>1</v>
      </c>
      <c r="R5" s="404">
        <v>0</v>
      </c>
      <c r="S5" s="402"/>
      <c r="T5" s="440">
        <v>5</v>
      </c>
      <c r="U5" s="405" t="str">
        <f>IFERROR(IFERROR(VLOOKUP(VLOOKUP($H5,(PairingFrom):(PairingTo),3,FALSE),(ListFrom):(ListTo),MATCH("Code",Headwords,0),FALSE),VLOOKUP($H5,(PairingFrom):(PairingTo),3,FALSE)),"")</f>
        <v>吉富</v>
      </c>
      <c r="V5" s="478" t="str">
        <f>IFERROR(VLOOKUP(VLOOKUP($H5,(PairingFrom):(PairingTo),COLUMNS($S5:V5),FALSE),(ListFrom):(ListTo),MATCH("Code",Headwords,0),FALSE),"")</f>
        <v/>
      </c>
      <c r="W5" s="525" t="str">
        <f>IF(ISTEXT(VLOOKUP($H5,(PairingFrom):(PairingTo),COLUMNS($S5:W5),FALSE)),VLOOKUP($H5,(PairingFrom):(PairingTo),COLUMNS($S5:W5),FALSE),"")</f>
        <v>MK</v>
      </c>
      <c r="X5" s="479" t="str">
        <f>IFERROR(VLOOKUP(VLOOKUP($H5,(PairingFrom):(PairingTo),COLUMNS($S5:X5),FALSE),(ListFrom):(ListTo),MATCH("Code",Headwords,0),FALSE),"")</f>
        <v>北詰</v>
      </c>
      <c r="Y5" s="480" t="str">
        <f>IFERROR(VLOOKUP(VLOOKUP($H5,(PairingFrom):(PairingTo),COLUMNS($S5:Y5),FALSE),(ListFrom):(ListTo),MATCH("Code",Headwords,0),FALSE),"")</f>
        <v/>
      </c>
      <c r="Z5" s="525" t="str">
        <f>IF(ISTEXT(VLOOKUP($H5,(PairingFrom):(PairingTo),COLUMNS($S5:Z5),FALSE)),VLOOKUP($H5,(PairingFrom):(PairingTo),COLUMNS($S5:Z5),FALSE),"")</f>
        <v>RC</v>
      </c>
      <c r="AA5" s="481" t="str">
        <f>IFERROR(VLOOKUP(VLOOKUP($H5,(PairingFrom):(PairingTo),COLUMNS($S5:AA5),FALSE),(ListFrom):(ListTo),MATCH("Code",Headwords,0),FALSE),"")</f>
        <v>加藤</v>
      </c>
      <c r="AC5" s="36" t="str">
        <f>CONCATENATE(D5,"-",N5,"-",U5)</f>
        <v>RR-東浦-吉富</v>
      </c>
      <c r="AD5" s="29">
        <f>IF(ISNUMBER(Q5),Q5,"")</f>
        <v>1</v>
      </c>
      <c r="AE5" s="29" t="str">
        <f>IF(ISNUMBER(P5),P5,"")</f>
        <v/>
      </c>
      <c r="AF5" s="36" t="str">
        <f>CONCATENATE(D5,"-",U5,"-",N5)</f>
        <v>RR-吉富-東浦</v>
      </c>
      <c r="AG5" s="29">
        <f>IF(ISNUMBER(R5),R5,"")</f>
        <v>0</v>
      </c>
      <c r="AH5" s="33" t="str">
        <f>IF(ISNUMBER(S5),S5,"")</f>
        <v/>
      </c>
    </row>
    <row r="6" spans="2:34" ht="24" customHeight="1">
      <c r="B6" s="30" t="str">
        <f>B5</f>
        <v>RR</v>
      </c>
      <c r="C6" s="159"/>
      <c r="D6" s="30" t="str">
        <f t="shared" si="0"/>
        <v>RR</v>
      </c>
      <c r="E6" s="30">
        <v>1</v>
      </c>
      <c r="F6" s="30">
        <v>2</v>
      </c>
      <c r="G6" s="159" t="str">
        <f t="shared" ref="G6:G66" si="3">CONCATENATE("F",E6,"M",F6)</f>
        <v>F1M2</v>
      </c>
      <c r="H6" s="30" t="str">
        <f t="shared" ref="H6:H66" si="4">CONCATENATE(B6,"_",G6)</f>
        <v>RR_F1M2</v>
      </c>
      <c r="J6" s="697"/>
      <c r="K6" s="703"/>
      <c r="L6" s="205" t="str">
        <f t="shared" ref="L6:L66" si="5">CONCATENATE("Match ",F6)</f>
        <v>Match 2</v>
      </c>
      <c r="M6" s="165" t="str">
        <f t="shared" si="2"/>
        <v>RR</v>
      </c>
      <c r="N6" s="71" t="str">
        <f>IFERROR(IFERROR(VLOOKUP(VLOOKUP($H6,(PairingFrom):(PairingTo),2,FALSE),(ListFrom):(ListTo),MATCH("Code",Headwords,0),FALSE),VLOOKUP($H6,(PairingFrom):(PairingTo),2,FALSE)),"")</f>
        <v>百済</v>
      </c>
      <c r="O6" s="441">
        <v>4</v>
      </c>
      <c r="P6" s="257"/>
      <c r="Q6" s="53">
        <v>0</v>
      </c>
      <c r="R6" s="54">
        <v>1</v>
      </c>
      <c r="S6" s="257"/>
      <c r="T6" s="441">
        <v>6</v>
      </c>
      <c r="U6" s="65" t="str">
        <f>IFERROR(IFERROR(VLOOKUP(VLOOKUP($H6,(PairingFrom):(PairingTo),3,FALSE),(ListFrom):(ListTo),MATCH("Code",Headwords,0),FALSE),VLOOKUP($H6,(PairingFrom):(PairingTo),3,FALSE)),"")</f>
        <v>市川</v>
      </c>
      <c r="V6" s="482" t="str">
        <f>IFERROR(VLOOKUP(VLOOKUP($H6,(PairingFrom):(PairingTo),COLUMNS($S6:V6),FALSE),(ListFrom):(ListTo),MATCH("Code",Headwords,0),FALSE),"")</f>
        <v/>
      </c>
      <c r="W6" s="526" t="str">
        <f>IF(ISTEXT(VLOOKUP($H6,(PairingFrom):(PairingTo),COLUMNS($S6:W6),FALSE)),VLOOKUP($H6,(PairingFrom):(PairingTo),COLUMNS($S6:W6),FALSE),"")</f>
        <v>RC</v>
      </c>
      <c r="X6" s="406" t="str">
        <f>IFERROR(VLOOKUP(VLOOKUP($H6,(PairingFrom):(PairingTo),COLUMNS($S6:X6),FALSE),(ListFrom):(ListTo),MATCH("Code",Headwords,0),FALSE),"")</f>
        <v>荒川</v>
      </c>
      <c r="Y6" s="407" t="str">
        <f>IFERROR(VLOOKUP(VLOOKUP($H6,(PairingFrom):(PairingTo),COLUMNS($S6:Y6),FALSE),(ListFrom):(ListTo),MATCH("Code",Headwords,0),FALSE),"")</f>
        <v/>
      </c>
      <c r="Z6" s="526" t="str">
        <f>IF(ISTEXT(VLOOKUP($H6,(PairingFrom):(PairingTo),COLUMNS($S6:Z6),FALSE)),VLOOKUP($H6,(PairingFrom):(PairingTo),COLUMNS($S6:Z6),FALSE),"")</f>
        <v>AN</v>
      </c>
      <c r="AA6" s="408" t="str">
        <f>IFERROR(VLOOKUP(VLOOKUP($H6,(PairingFrom):(PairingTo),COLUMNS($S6:AA6),FALSE),(ListFrom):(ListTo),MATCH("Code",Headwords,0),FALSE),"")</f>
        <v>今井</v>
      </c>
      <c r="AC6" s="37" t="str">
        <f t="shared" ref="AC6:AC19" si="6">CONCATENATE(D6,"-",N6,"-",U6)</f>
        <v>RR-百済-市川</v>
      </c>
      <c r="AD6" s="30">
        <f t="shared" ref="AD6:AD66" si="7">IF(ISNUMBER(Q6),Q6,"")</f>
        <v>0</v>
      </c>
      <c r="AE6" s="30" t="str">
        <f t="shared" ref="AE6:AE66" si="8">IF(ISNUMBER(P6),P6,"")</f>
        <v/>
      </c>
      <c r="AF6" s="37" t="str">
        <f t="shared" ref="AF6:AF19" si="9">CONCATENATE(D6,"-",U6,"-",N6)</f>
        <v>RR-市川-百済</v>
      </c>
      <c r="AG6" s="30">
        <f t="shared" ref="AG6:AG66" si="10">IF(ISNUMBER(R6),R6,"")</f>
        <v>1</v>
      </c>
      <c r="AH6" s="34" t="str">
        <f t="shared" ref="AH6:AH66" si="11">IF(ISNUMBER(S6),S6,"")</f>
        <v/>
      </c>
    </row>
    <row r="7" spans="2:34" ht="24" hidden="1" customHeight="1" outlineLevel="1">
      <c r="B7" s="31" t="str">
        <f t="shared" ref="B7:B66" si="12">B6</f>
        <v>RR</v>
      </c>
      <c r="C7" s="160"/>
      <c r="D7" s="31" t="str">
        <f t="shared" si="0"/>
        <v>RR</v>
      </c>
      <c r="E7" s="31">
        <v>1</v>
      </c>
      <c r="F7" s="31">
        <v>3</v>
      </c>
      <c r="G7" s="160" t="str">
        <f t="shared" si="3"/>
        <v>F1M3</v>
      </c>
      <c r="H7" s="31" t="str">
        <f t="shared" si="4"/>
        <v>RR_F1M3</v>
      </c>
      <c r="J7" s="697"/>
      <c r="K7" s="699"/>
      <c r="L7" s="248" t="str">
        <f t="shared" si="5"/>
        <v>Match 3</v>
      </c>
      <c r="M7" s="249" t="str">
        <f t="shared" si="2"/>
        <v>RR</v>
      </c>
      <c r="N7" s="250">
        <f>IFERROR(IFERROR(VLOOKUP(VLOOKUP($H7,(PairingFrom):(PairingTo),2,FALSE),(ListFrom):(ListTo),MATCH("Code",Headwords,0),FALSE),VLOOKUP($H7,(PairingFrom):(PairingTo),2,FALSE)),"")</f>
        <v>0</v>
      </c>
      <c r="O7" s="442"/>
      <c r="P7" s="259"/>
      <c r="Q7" s="416"/>
      <c r="R7" s="417"/>
      <c r="S7" s="259"/>
      <c r="T7" s="442"/>
      <c r="U7" s="251">
        <f>IFERROR(IFERROR(VLOOKUP(VLOOKUP($H7,(PairingFrom):(PairingTo),3,FALSE),(ListFrom):(ListTo),MATCH("Code",Headwords,0),FALSE),VLOOKUP($H7,(PairingFrom):(PairingTo),3,FALSE)),"")</f>
        <v>0</v>
      </c>
      <c r="V7" s="483" t="str">
        <f>IFERROR(VLOOKUP(VLOOKUP($H7,(PairingFrom):(PairingTo),COLUMNS($S7:V7),FALSE),(ListFrom):(ListTo),MATCH("Code",Headwords,0),FALSE),"")</f>
        <v/>
      </c>
      <c r="W7" s="527" t="str">
        <f>IF(ISTEXT(VLOOKUP($H7,(PairingFrom):(PairingTo),COLUMNS($S7:W7),FALSE)),VLOOKUP($H7,(PairingFrom):(PairingTo),COLUMNS($S7:W7),FALSE),"")</f>
        <v/>
      </c>
      <c r="X7" s="484" t="str">
        <f>IFERROR(VLOOKUP(VLOOKUP($H7,(PairingFrom):(PairingTo),COLUMNS($S7:X7),FALSE),(ListFrom):(ListTo),MATCH("Code",Headwords,0),FALSE),"")</f>
        <v/>
      </c>
      <c r="Y7" s="485" t="str">
        <f>IFERROR(VLOOKUP(VLOOKUP($H7,(PairingFrom):(PairingTo),COLUMNS($S7:Y7),FALSE),(ListFrom):(ListTo),MATCH("Code",Headwords,0),FALSE),"")</f>
        <v/>
      </c>
      <c r="Z7" s="527" t="str">
        <f>IF(ISTEXT(VLOOKUP($H7,(PairingFrom):(PairingTo),COLUMNS($S7:Z7),FALSE)),VLOOKUP($H7,(PairingFrom):(PairingTo),COLUMNS($S7:Z7),FALSE),"")</f>
        <v/>
      </c>
      <c r="AA7" s="486" t="str">
        <f>IFERROR(VLOOKUP(VLOOKUP($H7,(PairingFrom):(PairingTo),COLUMNS($S7:AA7),FALSE),(ListFrom):(ListTo),MATCH("Code",Headwords,0),FALSE),"")</f>
        <v/>
      </c>
      <c r="AC7" s="38" t="str">
        <f t="shared" si="6"/>
        <v>RR-0-0</v>
      </c>
      <c r="AD7" s="31" t="str">
        <f t="shared" si="7"/>
        <v/>
      </c>
      <c r="AE7" s="31" t="str">
        <f t="shared" si="8"/>
        <v/>
      </c>
      <c r="AF7" s="38" t="str">
        <f t="shared" si="9"/>
        <v>RR-0-0</v>
      </c>
      <c r="AG7" s="31" t="str">
        <f t="shared" si="10"/>
        <v/>
      </c>
      <c r="AH7" s="35" t="str">
        <f t="shared" si="11"/>
        <v/>
      </c>
    </row>
    <row r="8" spans="2:34" ht="24" customHeight="1" collapsed="1">
      <c r="B8" s="29" t="str">
        <f t="shared" si="12"/>
        <v>RR</v>
      </c>
      <c r="C8" s="158"/>
      <c r="D8" s="29" t="str">
        <f t="shared" si="0"/>
        <v>RR</v>
      </c>
      <c r="E8" s="29">
        <f>E5+1</f>
        <v>2</v>
      </c>
      <c r="F8" s="29">
        <f>F5</f>
        <v>1</v>
      </c>
      <c r="G8" s="158" t="str">
        <f t="shared" si="3"/>
        <v>F2M1</v>
      </c>
      <c r="H8" s="29" t="str">
        <f t="shared" si="4"/>
        <v>RR_F2M1</v>
      </c>
      <c r="J8" s="697"/>
      <c r="K8" s="698" t="str">
        <f t="shared" si="1"/>
        <v>Flight 2</v>
      </c>
      <c r="L8" s="470" t="str">
        <f t="shared" si="5"/>
        <v>Match 1</v>
      </c>
      <c r="M8" s="471" t="str">
        <f t="shared" si="2"/>
        <v>RR</v>
      </c>
      <c r="N8" s="472" t="str">
        <f>IFERROR(IFERROR(VLOOKUP(VLOOKUP($H8,(PairingFrom):(PairingTo),2,FALSE),(ListFrom):(ListTo),MATCH("Code",Headwords,0),FALSE),VLOOKUP($H8,(PairingFrom):(PairingTo),2,FALSE)),"")</f>
        <v>市川</v>
      </c>
      <c r="O8" s="473">
        <f>M2Y</f>
        <v>6</v>
      </c>
      <c r="P8" s="474"/>
      <c r="Q8" s="475">
        <v>1</v>
      </c>
      <c r="R8" s="476">
        <v>0</v>
      </c>
      <c r="S8" s="474"/>
      <c r="T8" s="473">
        <f>M1B</f>
        <v>1</v>
      </c>
      <c r="U8" s="477" t="str">
        <f>IFERROR(IFERROR(VLOOKUP(VLOOKUP($H8,(PairingFrom):(PairingTo),3,FALSE),(ListFrom):(ListTo),MATCH("Code",Headwords,0),FALSE),VLOOKUP($H8,(PairingFrom):(PairingTo),3,FALSE)),"")</f>
        <v>東浦</v>
      </c>
      <c r="V8" s="487" t="str">
        <f>IFERROR(VLOOKUP(VLOOKUP($H8,(PairingFrom):(PairingTo),COLUMNS($S8:V8),FALSE),(ListFrom):(ListTo),MATCH("Code",Headwords,0),FALSE),"")</f>
        <v/>
      </c>
      <c r="W8" s="528" t="str">
        <f>IF(ISTEXT(VLOOKUP($H8,(PairingFrom):(PairingTo),COLUMNS($S8:W8),FALSE)),VLOOKUP($H8,(PairingFrom):(PairingTo),COLUMNS($S8:W8),FALSE),"")</f>
        <v>MK</v>
      </c>
      <c r="X8" s="488" t="str">
        <f>IFERROR(VLOOKUP(VLOOKUP($H8,(PairingFrom):(PairingTo),COLUMNS($S8:X8),FALSE),(ListFrom):(ListTo),MATCH("Code",Headwords,0),FALSE),"")</f>
        <v>北詰</v>
      </c>
      <c r="Y8" s="489" t="str">
        <f>IFERROR(VLOOKUP(VLOOKUP($H8,(PairingFrom):(PairingTo),COLUMNS($S8:Y8),FALSE),(ListFrom):(ListTo),MATCH("Code",Headwords,0),FALSE),"")</f>
        <v/>
      </c>
      <c r="Z8" s="528" t="str">
        <f>IF(ISTEXT(VLOOKUP($H8,(PairingFrom):(PairingTo),COLUMNS($S8:Z8),FALSE)),VLOOKUP($H8,(PairingFrom):(PairingTo),COLUMNS($S8:Z8),FALSE),"")</f>
        <v>RC</v>
      </c>
      <c r="AA8" s="490" t="str">
        <f>IFERROR(VLOOKUP(VLOOKUP($H8,(PairingFrom):(PairingTo),COLUMNS($S8:AA8),FALSE),(ListFrom):(ListTo),MATCH("Code",Headwords,0),FALSE),"")</f>
        <v>加藤</v>
      </c>
      <c r="AC8" s="36" t="str">
        <f t="shared" si="6"/>
        <v>RR-市川-東浦</v>
      </c>
      <c r="AD8" s="29">
        <f t="shared" si="7"/>
        <v>1</v>
      </c>
      <c r="AE8" s="29" t="str">
        <f t="shared" si="8"/>
        <v/>
      </c>
      <c r="AF8" s="36" t="str">
        <f t="shared" si="9"/>
        <v>RR-東浦-市川</v>
      </c>
      <c r="AG8" s="29">
        <f t="shared" si="10"/>
        <v>0</v>
      </c>
      <c r="AH8" s="33" t="str">
        <f t="shared" si="11"/>
        <v/>
      </c>
    </row>
    <row r="9" spans="2:34" ht="24" customHeight="1">
      <c r="B9" s="30" t="str">
        <f t="shared" si="12"/>
        <v>RR</v>
      </c>
      <c r="C9" s="159"/>
      <c r="D9" s="30" t="str">
        <f t="shared" si="0"/>
        <v>RR</v>
      </c>
      <c r="E9" s="30">
        <f t="shared" ref="E9:E66" si="13">E6+1</f>
        <v>2</v>
      </c>
      <c r="F9" s="30">
        <f t="shared" ref="F9:F66" si="14">F6</f>
        <v>2</v>
      </c>
      <c r="G9" s="159" t="str">
        <f t="shared" si="3"/>
        <v>F2M2</v>
      </c>
      <c r="H9" s="30" t="str">
        <f t="shared" si="4"/>
        <v>RR_F2M2</v>
      </c>
      <c r="J9" s="697"/>
      <c r="K9" s="703"/>
      <c r="L9" s="205" t="str">
        <f t="shared" si="5"/>
        <v>Match 2</v>
      </c>
      <c r="M9" s="165" t="str">
        <f t="shared" si="2"/>
        <v>RR</v>
      </c>
      <c r="N9" s="71" t="str">
        <f>IFERROR(IFERROR(VLOOKUP(VLOOKUP($H9,(PairingFrom):(PairingTo),2,FALSE),(ListFrom):(ListTo),MATCH("Code",Headwords,0),FALSE),VLOOKUP($H9,(PairingFrom):(PairingTo),2,FALSE)),"")</f>
        <v>吉富</v>
      </c>
      <c r="O9" s="441">
        <f>M1Y</f>
        <v>5</v>
      </c>
      <c r="P9" s="257"/>
      <c r="Q9" s="53">
        <v>1</v>
      </c>
      <c r="R9" s="54">
        <v>0</v>
      </c>
      <c r="S9" s="257"/>
      <c r="T9" s="441">
        <f>M2B</f>
        <v>4</v>
      </c>
      <c r="U9" s="65" t="str">
        <f>IFERROR(IFERROR(VLOOKUP(VLOOKUP($H9,(PairingFrom):(PairingTo),3,FALSE),(ListFrom):(ListTo),MATCH("Code",Headwords,0),FALSE),VLOOKUP($H9,(PairingFrom):(PairingTo),3,FALSE)),"")</f>
        <v>百済</v>
      </c>
      <c r="V9" s="482" t="str">
        <f>IFERROR(VLOOKUP(VLOOKUP($H9,(PairingFrom):(PairingTo),COLUMNS($S9:V9),FALSE),(ListFrom):(ListTo),MATCH("Code",Headwords,0),FALSE),"")</f>
        <v/>
      </c>
      <c r="W9" s="526" t="str">
        <f>IF(ISTEXT(VLOOKUP($H9,(PairingFrom):(PairingTo),COLUMNS($S9:W9),FALSE)),VLOOKUP($H9,(PairingFrom):(PairingTo),COLUMNS($S9:W9),FALSE),"")</f>
        <v>RC</v>
      </c>
      <c r="X9" s="406" t="str">
        <f>IFERROR(VLOOKUP(VLOOKUP($H9,(PairingFrom):(PairingTo),COLUMNS($S9:X9),FALSE),(ListFrom):(ListTo),MATCH("Code",Headwords,0),FALSE),"")</f>
        <v>荒川</v>
      </c>
      <c r="Y9" s="407" t="str">
        <f>IFERROR(VLOOKUP(VLOOKUP($H9,(PairingFrom):(PairingTo),COLUMNS($S9:Y9),FALSE),(ListFrom):(ListTo),MATCH("Code",Headwords,0),FALSE),"")</f>
        <v/>
      </c>
      <c r="Z9" s="526" t="str">
        <f>IF(ISTEXT(VLOOKUP($H9,(PairingFrom):(PairingTo),COLUMNS($S9:Z9),FALSE)),VLOOKUP($H9,(PairingFrom):(PairingTo),COLUMNS($S9:Z9),FALSE),"")</f>
        <v>AN</v>
      </c>
      <c r="AA9" s="408" t="str">
        <f>IFERROR(VLOOKUP(VLOOKUP($H9,(PairingFrom):(PairingTo),COLUMNS($S9:AA9),FALSE),(ListFrom):(ListTo),MATCH("Code",Headwords,0),FALSE),"")</f>
        <v>今井</v>
      </c>
      <c r="AC9" s="37" t="str">
        <f t="shared" si="6"/>
        <v>RR-吉富-百済</v>
      </c>
      <c r="AD9" s="30">
        <f t="shared" si="7"/>
        <v>1</v>
      </c>
      <c r="AE9" s="30" t="str">
        <f t="shared" si="8"/>
        <v/>
      </c>
      <c r="AF9" s="37" t="str">
        <f t="shared" si="9"/>
        <v>RR-百済-吉富</v>
      </c>
      <c r="AG9" s="30">
        <f t="shared" si="10"/>
        <v>0</v>
      </c>
      <c r="AH9" s="34" t="str">
        <f t="shared" si="11"/>
        <v/>
      </c>
    </row>
    <row r="10" spans="2:34" ht="24" hidden="1" customHeight="1" outlineLevel="1">
      <c r="B10" s="31" t="str">
        <f t="shared" si="12"/>
        <v>RR</v>
      </c>
      <c r="C10" s="160"/>
      <c r="D10" s="31" t="str">
        <f t="shared" si="0"/>
        <v>RR</v>
      </c>
      <c r="E10" s="31">
        <f t="shared" si="13"/>
        <v>2</v>
      </c>
      <c r="F10" s="31">
        <f t="shared" si="14"/>
        <v>3</v>
      </c>
      <c r="G10" s="160" t="str">
        <f t="shared" si="3"/>
        <v>F2M3</v>
      </c>
      <c r="H10" s="31" t="str">
        <f t="shared" si="4"/>
        <v>RR_F2M3</v>
      </c>
      <c r="J10" s="697"/>
      <c r="K10" s="699"/>
      <c r="L10" s="248" t="str">
        <f t="shared" si="5"/>
        <v>Match 3</v>
      </c>
      <c r="M10" s="249" t="str">
        <f t="shared" si="2"/>
        <v>RR</v>
      </c>
      <c r="N10" s="250">
        <f>IFERROR(IFERROR(VLOOKUP(VLOOKUP($H10,(PairingFrom):(PairingTo),2,FALSE),(ListFrom):(ListTo),MATCH("Code",Headwords,0),FALSE),VLOOKUP($H10,(PairingFrom):(PairingTo),2,FALSE)),"")</f>
        <v>0</v>
      </c>
      <c r="O10" s="442"/>
      <c r="P10" s="259"/>
      <c r="Q10" s="416"/>
      <c r="R10" s="417"/>
      <c r="S10" s="259"/>
      <c r="T10" s="442"/>
      <c r="U10" s="251">
        <f>IFERROR(IFERROR(VLOOKUP(VLOOKUP($H10,(PairingFrom):(PairingTo),3,FALSE),(ListFrom):(ListTo),MATCH("Code",Headwords,0),FALSE),VLOOKUP($H10,(PairingFrom):(PairingTo),3,FALSE)),"")</f>
        <v>0</v>
      </c>
      <c r="V10" s="483" t="str">
        <f>IFERROR(VLOOKUP(VLOOKUP($H10,(PairingFrom):(PairingTo),COLUMNS($S10:V10),FALSE),(ListFrom):(ListTo),MATCH("Code",Headwords,0),FALSE),"")</f>
        <v/>
      </c>
      <c r="W10" s="527" t="str">
        <f>IF(ISTEXT(VLOOKUP($H10,(PairingFrom):(PairingTo),COLUMNS($S10:W10),FALSE)),VLOOKUP($H10,(PairingFrom):(PairingTo),COLUMNS($S10:W10),FALSE),"")</f>
        <v/>
      </c>
      <c r="X10" s="484" t="str">
        <f>IFERROR(VLOOKUP(VLOOKUP($H10,(PairingFrom):(PairingTo),COLUMNS($S10:X10),FALSE),(ListFrom):(ListTo),MATCH("Code",Headwords,0),FALSE),"")</f>
        <v/>
      </c>
      <c r="Y10" s="485" t="str">
        <f>IFERROR(VLOOKUP(VLOOKUP($H10,(PairingFrom):(PairingTo),COLUMNS($S10:Y10),FALSE),(ListFrom):(ListTo),MATCH("Code",Headwords,0),FALSE),"")</f>
        <v/>
      </c>
      <c r="Z10" s="527" t="str">
        <f>IF(ISTEXT(VLOOKUP($H10,(PairingFrom):(PairingTo),COLUMNS($S10:Z10),FALSE)),VLOOKUP($H10,(PairingFrom):(PairingTo),COLUMNS($S10:Z10),FALSE),"")</f>
        <v/>
      </c>
      <c r="AA10" s="486" t="str">
        <f>IFERROR(VLOOKUP(VLOOKUP($H10,(PairingFrom):(PairingTo),COLUMNS($S10:AA10),FALSE),(ListFrom):(ListTo),MATCH("Code",Headwords,0),FALSE),"")</f>
        <v/>
      </c>
      <c r="AC10" s="38" t="str">
        <f t="shared" si="6"/>
        <v>RR-0-0</v>
      </c>
      <c r="AD10" s="31" t="str">
        <f t="shared" si="7"/>
        <v/>
      </c>
      <c r="AE10" s="31" t="str">
        <f t="shared" si="8"/>
        <v/>
      </c>
      <c r="AF10" s="38" t="str">
        <f t="shared" si="9"/>
        <v>RR-0-0</v>
      </c>
      <c r="AG10" s="31" t="str">
        <f t="shared" si="10"/>
        <v/>
      </c>
      <c r="AH10" s="35" t="str">
        <f t="shared" si="11"/>
        <v/>
      </c>
    </row>
    <row r="11" spans="2:34" ht="24" customHeight="1" collapsed="1">
      <c r="B11" s="29" t="str">
        <f t="shared" si="12"/>
        <v>RR</v>
      </c>
      <c r="C11" s="158"/>
      <c r="D11" s="29" t="str">
        <f t="shared" si="0"/>
        <v>RR</v>
      </c>
      <c r="E11" s="29">
        <f t="shared" si="13"/>
        <v>3</v>
      </c>
      <c r="F11" s="29">
        <f t="shared" si="14"/>
        <v>1</v>
      </c>
      <c r="G11" s="158" t="str">
        <f t="shared" si="3"/>
        <v>F3M1</v>
      </c>
      <c r="H11" s="29" t="str">
        <f t="shared" si="4"/>
        <v>RR_F3M1</v>
      </c>
      <c r="J11" s="697"/>
      <c r="K11" s="698" t="str">
        <f t="shared" si="1"/>
        <v>Flight 3</v>
      </c>
      <c r="L11" s="470" t="str">
        <f t="shared" si="5"/>
        <v>Match 1</v>
      </c>
      <c r="M11" s="471" t="str">
        <f t="shared" si="2"/>
        <v>RR</v>
      </c>
      <c r="N11" s="472" t="str">
        <f>IFERROR(IFERROR(VLOOKUP(VLOOKUP($H11,(PairingFrom):(PairingTo),2,FALSE),(ListFrom):(ListTo),MATCH("Code",Headwords,0),FALSE),VLOOKUP($H11,(PairingFrom):(PairingTo),2,FALSE)),"")</f>
        <v>吉富</v>
      </c>
      <c r="O11" s="473">
        <f>M1Y</f>
        <v>5</v>
      </c>
      <c r="P11" s="474"/>
      <c r="Q11" s="475">
        <v>0</v>
      </c>
      <c r="R11" s="476">
        <v>1</v>
      </c>
      <c r="S11" s="474"/>
      <c r="T11" s="473">
        <f>M2Y</f>
        <v>6</v>
      </c>
      <c r="U11" s="477" t="str">
        <f>IFERROR(IFERROR(VLOOKUP(VLOOKUP($H11,(PairingFrom):(PairingTo),3,FALSE),(ListFrom):(ListTo),MATCH("Code",Headwords,0),FALSE),VLOOKUP($H11,(PairingFrom):(PairingTo),3,FALSE)),"")</f>
        <v>市川</v>
      </c>
      <c r="V11" s="487" t="str">
        <f>IFERROR(VLOOKUP(VLOOKUP($H11,(PairingFrom):(PairingTo),COLUMNS($S11:V11),FALSE),(ListFrom):(ListTo),MATCH("Code",Headwords,0),FALSE),"")</f>
        <v>吉富</v>
      </c>
      <c r="W11" s="528" t="str">
        <f>IF(ISTEXT(VLOOKUP($H11,(PairingFrom):(PairingTo),COLUMNS($S11:W11),FALSE)),VLOOKUP($H11,(PairingFrom):(PairingTo),COLUMNS($S11:W11),FALSE),"")</f>
        <v>→ MK</v>
      </c>
      <c r="X11" s="488" t="str">
        <f>IFERROR(VLOOKUP(VLOOKUP($H11,(PairingFrom):(PairingTo),COLUMNS($S11:X11),FALSE),(ListFrom):(ListTo),MATCH("Code",Headwords,0),FALSE),"")</f>
        <v>北詰</v>
      </c>
      <c r="Y11" s="489" t="str">
        <f>IFERROR(VLOOKUP(VLOOKUP($H11,(PairingFrom):(PairingTo),COLUMNS($S11:Y11),FALSE),(ListFrom):(ListTo),MATCH("Code",Headwords,0),FALSE),"")</f>
        <v>市川</v>
      </c>
      <c r="Z11" s="528" t="str">
        <f>IF(ISTEXT(VLOOKUP($H11,(PairingFrom):(PairingTo),COLUMNS($S11:Z11),FALSE)),VLOOKUP($H11,(PairingFrom):(PairingTo),COLUMNS($S11:Z11),FALSE),"")</f>
        <v>→ RC</v>
      </c>
      <c r="AA11" s="490" t="str">
        <f>IFERROR(VLOOKUP(VLOOKUP($H11,(PairingFrom):(PairingTo),COLUMNS($S11:AA11),FALSE),(ListFrom):(ListTo),MATCH("Code",Headwords,0),FALSE),"")</f>
        <v>加藤</v>
      </c>
      <c r="AC11" s="36" t="str">
        <f t="shared" si="6"/>
        <v>RR-吉富-市川</v>
      </c>
      <c r="AD11" s="29">
        <f t="shared" si="7"/>
        <v>0</v>
      </c>
      <c r="AE11" s="29" t="str">
        <f t="shared" si="8"/>
        <v/>
      </c>
      <c r="AF11" s="36" t="str">
        <f t="shared" si="9"/>
        <v>RR-市川-吉富</v>
      </c>
      <c r="AG11" s="29">
        <f t="shared" si="10"/>
        <v>1</v>
      </c>
      <c r="AH11" s="33" t="str">
        <f t="shared" si="11"/>
        <v/>
      </c>
    </row>
    <row r="12" spans="2:34" ht="24" customHeight="1">
      <c r="B12" s="30" t="str">
        <f t="shared" si="12"/>
        <v>RR</v>
      </c>
      <c r="C12" s="159"/>
      <c r="D12" s="30" t="str">
        <f t="shared" si="0"/>
        <v>RR</v>
      </c>
      <c r="E12" s="30">
        <f t="shared" si="13"/>
        <v>3</v>
      </c>
      <c r="F12" s="30">
        <f t="shared" si="14"/>
        <v>2</v>
      </c>
      <c r="G12" s="159" t="str">
        <f t="shared" si="3"/>
        <v>F3M2</v>
      </c>
      <c r="H12" s="30" t="str">
        <f t="shared" si="4"/>
        <v>RR_F3M2</v>
      </c>
      <c r="J12" s="697"/>
      <c r="K12" s="703"/>
      <c r="L12" s="205" t="str">
        <f t="shared" si="5"/>
        <v>Match 2</v>
      </c>
      <c r="M12" s="165" t="str">
        <f t="shared" si="2"/>
        <v>RR</v>
      </c>
      <c r="N12" s="71" t="str">
        <f>IFERROR(IFERROR(VLOOKUP(VLOOKUP($H12,(PairingFrom):(PairingTo),2,FALSE),(ListFrom):(ListTo),MATCH("Code",Headwords,0),FALSE),VLOOKUP($H12,(PairingFrom):(PairingTo),2,FALSE)),"")</f>
        <v>百済</v>
      </c>
      <c r="O12" s="441">
        <f>M2B</f>
        <v>4</v>
      </c>
      <c r="P12" s="257"/>
      <c r="Q12" s="53">
        <v>0</v>
      </c>
      <c r="R12" s="54">
        <v>1</v>
      </c>
      <c r="S12" s="257"/>
      <c r="T12" s="441">
        <f>M1B</f>
        <v>1</v>
      </c>
      <c r="U12" s="65" t="str">
        <f>IFERROR(IFERROR(VLOOKUP(VLOOKUP($H12,(PairingFrom):(PairingTo),3,FALSE),(ListFrom):(ListTo),MATCH("Code",Headwords,0),FALSE),VLOOKUP($H12,(PairingFrom):(PairingTo),3,FALSE)),"")</f>
        <v>東浦</v>
      </c>
      <c r="V12" s="482" t="str">
        <f>IFERROR(VLOOKUP(VLOOKUP($H12,(PairingFrom):(PairingTo),COLUMNS($S12:V12),FALSE),(ListFrom):(ListTo),MATCH("Code",Headwords,0),FALSE),"")</f>
        <v>百済</v>
      </c>
      <c r="W12" s="526" t="str">
        <f>IF(ISTEXT(VLOOKUP($H12,(PairingFrom):(PairingTo),COLUMNS($S12:W12),FALSE)),VLOOKUP($H12,(PairingFrom):(PairingTo),COLUMNS($S12:W12),FALSE),"")</f>
        <v>→ RC</v>
      </c>
      <c r="X12" s="406" t="str">
        <f>IFERROR(VLOOKUP(VLOOKUP($H12,(PairingFrom):(PairingTo),COLUMNS($S12:X12),FALSE),(ListFrom):(ListTo),MATCH("Code",Headwords,0),FALSE),"")</f>
        <v>荒川</v>
      </c>
      <c r="Y12" s="407" t="str">
        <f>IFERROR(VLOOKUP(VLOOKUP($H12,(PairingFrom):(PairingTo),COLUMNS($S12:Y12),FALSE),(ListFrom):(ListTo),MATCH("Code",Headwords,0),FALSE),"")</f>
        <v>東浦</v>
      </c>
      <c r="Z12" s="526" t="str">
        <f>IF(ISTEXT(VLOOKUP($H12,(PairingFrom):(PairingTo),COLUMNS($S12:Z12),FALSE)),VLOOKUP($H12,(PairingFrom):(PairingTo),COLUMNS($S12:Z12),FALSE),"")</f>
        <v>→ AN</v>
      </c>
      <c r="AA12" s="408" t="str">
        <f>IFERROR(VLOOKUP(VLOOKUP($H12,(PairingFrom):(PairingTo),COLUMNS($S12:AA12),FALSE),(ListFrom):(ListTo),MATCH("Code",Headwords,0),FALSE),"")</f>
        <v>今井</v>
      </c>
      <c r="AC12" s="37" t="str">
        <f t="shared" si="6"/>
        <v>RR-百済-東浦</v>
      </c>
      <c r="AD12" s="30">
        <f t="shared" si="7"/>
        <v>0</v>
      </c>
      <c r="AE12" s="30" t="str">
        <f t="shared" si="8"/>
        <v/>
      </c>
      <c r="AF12" s="37" t="str">
        <f t="shared" si="9"/>
        <v>RR-東浦-百済</v>
      </c>
      <c r="AG12" s="30">
        <f t="shared" si="10"/>
        <v>1</v>
      </c>
      <c r="AH12" s="34" t="str">
        <f t="shared" si="11"/>
        <v/>
      </c>
    </row>
    <row r="13" spans="2:34" ht="24" hidden="1" customHeight="1" outlineLevel="1">
      <c r="B13" s="31" t="str">
        <f t="shared" si="12"/>
        <v>RR</v>
      </c>
      <c r="C13" s="160"/>
      <c r="D13" s="31" t="str">
        <f t="shared" si="0"/>
        <v>RR</v>
      </c>
      <c r="E13" s="31">
        <f t="shared" si="13"/>
        <v>3</v>
      </c>
      <c r="F13" s="31">
        <f t="shared" si="14"/>
        <v>3</v>
      </c>
      <c r="G13" s="160" t="str">
        <f t="shared" si="3"/>
        <v>F3M3</v>
      </c>
      <c r="H13" s="31" t="str">
        <f t="shared" si="4"/>
        <v>RR_F3M3</v>
      </c>
      <c r="J13" s="697"/>
      <c r="K13" s="699"/>
      <c r="L13" s="248" t="str">
        <f t="shared" si="5"/>
        <v>Match 3</v>
      </c>
      <c r="M13" s="249" t="str">
        <f t="shared" si="2"/>
        <v>RR</v>
      </c>
      <c r="N13" s="250">
        <f>IFERROR(IFERROR(VLOOKUP(VLOOKUP($H13,(PairingFrom):(PairingTo),2,FALSE),(ListFrom):(ListTo),MATCH("Code",Headwords,0),FALSE),VLOOKUP($H13,(PairingFrom):(PairingTo),2,FALSE)),"")</f>
        <v>0</v>
      </c>
      <c r="O13" s="442"/>
      <c r="P13" s="259"/>
      <c r="Q13" s="416"/>
      <c r="R13" s="417"/>
      <c r="S13" s="259"/>
      <c r="T13" s="442"/>
      <c r="U13" s="251">
        <f>IFERROR(IFERROR(VLOOKUP(VLOOKUP($H13,(PairingFrom):(PairingTo),3,FALSE),(ListFrom):(ListTo),MATCH("Code",Headwords,0),FALSE),VLOOKUP($H13,(PairingFrom):(PairingTo),3,FALSE)),"")</f>
        <v>0</v>
      </c>
      <c r="V13" s="483" t="str">
        <f>IFERROR(VLOOKUP(VLOOKUP($H13,(PairingFrom):(PairingTo),COLUMNS($S13:V13),FALSE),(ListFrom):(ListTo),MATCH("Code",Headwords,0),FALSE),"")</f>
        <v/>
      </c>
      <c r="W13" s="527" t="str">
        <f>IF(ISTEXT(VLOOKUP($H13,(PairingFrom):(PairingTo),COLUMNS($S13:W13),FALSE)),VLOOKUP($H13,(PairingFrom):(PairingTo),COLUMNS($S13:W13),FALSE),"")</f>
        <v/>
      </c>
      <c r="X13" s="484" t="str">
        <f>IFERROR(VLOOKUP(VLOOKUP($H13,(PairingFrom):(PairingTo),COLUMNS($S13:X13),FALSE),(ListFrom):(ListTo),MATCH("Code",Headwords,0),FALSE),"")</f>
        <v/>
      </c>
      <c r="Y13" s="485" t="str">
        <f>IFERROR(VLOOKUP(VLOOKUP($H13,(PairingFrom):(PairingTo),COLUMNS($S13:Y13),FALSE),(ListFrom):(ListTo),MATCH("Code",Headwords,0),FALSE),"")</f>
        <v/>
      </c>
      <c r="Z13" s="527" t="str">
        <f>IF(ISTEXT(VLOOKUP($H13,(PairingFrom):(PairingTo),COLUMNS($S13:Z13),FALSE)),VLOOKUP($H13,(PairingFrom):(PairingTo),COLUMNS($S13:Z13),FALSE),"")</f>
        <v/>
      </c>
      <c r="AA13" s="486" t="str">
        <f>IFERROR(VLOOKUP(VLOOKUP($H13,(PairingFrom):(PairingTo),COLUMNS($S13:AA13),FALSE),(ListFrom):(ListTo),MATCH("Code",Headwords,0),FALSE),"")</f>
        <v/>
      </c>
      <c r="AC13" s="38" t="str">
        <f t="shared" si="6"/>
        <v>RR-0-0</v>
      </c>
      <c r="AD13" s="31" t="str">
        <f t="shared" si="7"/>
        <v/>
      </c>
      <c r="AE13" s="31" t="str">
        <f t="shared" si="8"/>
        <v/>
      </c>
      <c r="AF13" s="38" t="str">
        <f t="shared" si="9"/>
        <v>RR-0-0</v>
      </c>
      <c r="AG13" s="31" t="str">
        <f t="shared" si="10"/>
        <v/>
      </c>
      <c r="AH13" s="35" t="str">
        <f t="shared" si="11"/>
        <v/>
      </c>
    </row>
    <row r="14" spans="2:34" ht="24" customHeight="1" collapsed="1">
      <c r="B14" s="30"/>
      <c r="C14" s="159"/>
      <c r="D14" s="30"/>
      <c r="E14" s="30"/>
      <c r="F14" s="30"/>
      <c r="G14" s="159"/>
      <c r="H14" s="30"/>
      <c r="J14" s="697"/>
      <c r="K14" s="530"/>
      <c r="L14" s="531"/>
      <c r="M14" s="532"/>
      <c r="N14" s="533"/>
      <c r="O14" s="534"/>
      <c r="P14" s="535"/>
      <c r="Q14" s="536"/>
      <c r="R14" s="537"/>
      <c r="S14" s="535"/>
      <c r="T14" s="534"/>
      <c r="U14" s="538"/>
      <c r="V14" s="539"/>
      <c r="W14" s="540"/>
      <c r="X14" s="541"/>
      <c r="Y14" s="542"/>
      <c r="Z14" s="540"/>
      <c r="AA14" s="543"/>
      <c r="AC14" s="37"/>
      <c r="AD14" s="30"/>
      <c r="AE14" s="30"/>
      <c r="AF14" s="37"/>
      <c r="AG14" s="30"/>
      <c r="AH14" s="34"/>
    </row>
    <row r="15" spans="2:34" ht="24" customHeight="1">
      <c r="B15" s="29" t="str">
        <f>B13</f>
        <v>RR</v>
      </c>
      <c r="C15" s="158"/>
      <c r="D15" s="29" t="str">
        <f t="shared" si="0"/>
        <v>RR</v>
      </c>
      <c r="E15" s="29">
        <f>E11+1</f>
        <v>4</v>
      </c>
      <c r="F15" s="29">
        <f>F11</f>
        <v>1</v>
      </c>
      <c r="G15" s="158" t="str">
        <f t="shared" si="3"/>
        <v>F4M1</v>
      </c>
      <c r="H15" s="29" t="str">
        <f t="shared" si="4"/>
        <v>RR_F4M1</v>
      </c>
      <c r="J15" s="697"/>
      <c r="K15" s="698" t="str">
        <f t="shared" si="1"/>
        <v>Flight 4</v>
      </c>
      <c r="L15" s="470" t="str">
        <f t="shared" si="5"/>
        <v>Match 1</v>
      </c>
      <c r="M15" s="471" t="str">
        <f t="shared" si="2"/>
        <v>RR</v>
      </c>
      <c r="N15" s="472" t="str">
        <f>IFERROR(IFERROR(VLOOKUP(VLOOKUP($H15,(PairingFrom):(PairingTo),2,FALSE),(ListFrom):(ListTo),MATCH("Code",Headwords,0),FALSE),VLOOKUP($H15,(PairingFrom):(PairingTo),2,FALSE)),"")</f>
        <v>今井</v>
      </c>
      <c r="O15" s="473">
        <v>3</v>
      </c>
      <c r="P15" s="474"/>
      <c r="Q15" s="475">
        <v>1</v>
      </c>
      <c r="R15" s="476">
        <v>0</v>
      </c>
      <c r="S15" s="474"/>
      <c r="T15" s="473">
        <f>M2Y</f>
        <v>6</v>
      </c>
      <c r="U15" s="477" t="str">
        <f>IFERROR(IFERROR(VLOOKUP(VLOOKUP($H15,(PairingFrom):(PairingTo),3,FALSE),(ListFrom):(ListTo),MATCH("Code",Headwords,0),FALSE),VLOOKUP($H15,(PairingFrom):(PairingTo),3,FALSE)),"")</f>
        <v>加藤</v>
      </c>
      <c r="V15" s="487" t="str">
        <f>IFERROR(VLOOKUP(VLOOKUP($H15,(PairingFrom):(PairingTo),COLUMNS($S15:V15),FALSE),(ListFrom):(ListTo),MATCH("Code",Headwords,0),FALSE),"")</f>
        <v/>
      </c>
      <c r="W15" s="528" t="str">
        <f>IF(ISTEXT(VLOOKUP($H15,(PairingFrom):(PairingTo),COLUMNS($S15:W15),FALSE)),VLOOKUP($H15,(PairingFrom):(PairingTo),COLUMNS($S15:W15),FALSE),"")</f>
        <v>MK</v>
      </c>
      <c r="X15" s="488" t="str">
        <f>IFERROR(VLOOKUP(VLOOKUP($H15,(PairingFrom):(PairingTo),COLUMNS($S15:X15),FALSE),(ListFrom):(ListTo),MATCH("Code",Headwords,0),FALSE),"")</f>
        <v>東浦</v>
      </c>
      <c r="Y15" s="489" t="str">
        <f>IFERROR(VLOOKUP(VLOOKUP($H15,(PairingFrom):(PairingTo),COLUMNS($S15:Y15),FALSE),(ListFrom):(ListTo),MATCH("Code",Headwords,0),FALSE),"")</f>
        <v/>
      </c>
      <c r="Z15" s="528" t="str">
        <f>IF(ISTEXT(VLOOKUP($H15,(PairingFrom):(PairingTo),COLUMNS($S15:Z15),FALSE)),VLOOKUP($H15,(PairingFrom):(PairingTo),COLUMNS($S15:Z15),FALSE),"")</f>
        <v>AN</v>
      </c>
      <c r="AA15" s="490" t="str">
        <f>IFERROR(VLOOKUP(VLOOKUP($H15,(PairingFrom):(PairingTo),COLUMNS($S15:AA15),FALSE),(ListFrom):(ListTo),MATCH("Code",Headwords,0),FALSE),"")</f>
        <v>吉富</v>
      </c>
      <c r="AC15" s="36" t="str">
        <f t="shared" si="6"/>
        <v>RR-今井-加藤</v>
      </c>
      <c r="AD15" s="29">
        <f t="shared" si="7"/>
        <v>1</v>
      </c>
      <c r="AE15" s="29" t="str">
        <f t="shared" si="8"/>
        <v/>
      </c>
      <c r="AF15" s="36" t="str">
        <f t="shared" si="9"/>
        <v>RR-加藤-今井</v>
      </c>
      <c r="AG15" s="29">
        <f t="shared" si="10"/>
        <v>0</v>
      </c>
      <c r="AH15" s="33" t="str">
        <f t="shared" si="11"/>
        <v/>
      </c>
    </row>
    <row r="16" spans="2:34" ht="24" customHeight="1">
      <c r="B16" s="30" t="str">
        <f t="shared" si="12"/>
        <v>RR</v>
      </c>
      <c r="C16" s="159"/>
      <c r="D16" s="30" t="str">
        <f t="shared" si="0"/>
        <v>RR</v>
      </c>
      <c r="E16" s="30">
        <f>E12+1</f>
        <v>4</v>
      </c>
      <c r="F16" s="30">
        <f>F12</f>
        <v>2</v>
      </c>
      <c r="G16" s="159" t="str">
        <f t="shared" si="3"/>
        <v>F4M2</v>
      </c>
      <c r="H16" s="30" t="str">
        <f t="shared" si="4"/>
        <v>RR_F4M2</v>
      </c>
      <c r="J16" s="697"/>
      <c r="K16" s="703"/>
      <c r="L16" s="205" t="str">
        <f t="shared" si="5"/>
        <v>Match 2</v>
      </c>
      <c r="M16" s="165" t="str">
        <f t="shared" si="2"/>
        <v>RR</v>
      </c>
      <c r="N16" s="71" t="str">
        <f>IFERROR(IFERROR(VLOOKUP(VLOOKUP($H16,(PairingFrom):(PairingTo),2,FALSE),(ListFrom):(ListTo),MATCH("Code",Headwords,0),FALSE),VLOOKUP($H16,(PairingFrom):(PairingTo),2,FALSE)),"")</f>
        <v>北詰</v>
      </c>
      <c r="O16" s="441">
        <f>M1Y</f>
        <v>5</v>
      </c>
      <c r="P16" s="257"/>
      <c r="Q16" s="53">
        <v>1</v>
      </c>
      <c r="R16" s="54">
        <v>0</v>
      </c>
      <c r="S16" s="257"/>
      <c r="T16" s="441">
        <f>M2B</f>
        <v>4</v>
      </c>
      <c r="U16" s="65" t="str">
        <f>IFERROR(IFERROR(VLOOKUP(VLOOKUP($H16,(PairingFrom):(PairingTo),3,FALSE),(ListFrom):(ListTo),MATCH("Code",Headwords,0),FALSE),VLOOKUP($H16,(PairingFrom):(PairingTo),3,FALSE)),"")</f>
        <v>荒川</v>
      </c>
      <c r="V16" s="482" t="str">
        <f>IFERROR(VLOOKUP(VLOOKUP($H16,(PairingFrom):(PairingTo),COLUMNS($S16:V16),FALSE),(ListFrom):(ListTo),MATCH("Code",Headwords,0),FALSE),"")</f>
        <v/>
      </c>
      <c r="W16" s="526" t="str">
        <f>IF(ISTEXT(VLOOKUP($H16,(PairingFrom):(PairingTo),COLUMNS($S16:W16),FALSE)),VLOOKUP($H16,(PairingFrom):(PairingTo),COLUMNS($S16:W16),FALSE),"")</f>
        <v>RC</v>
      </c>
      <c r="X16" s="406" t="str">
        <f>IFERROR(VLOOKUP(VLOOKUP($H16,(PairingFrom):(PairingTo),COLUMNS($S16:X16),FALSE),(ListFrom):(ListTo),MATCH("Code",Headwords,0),FALSE),"")</f>
        <v>百済</v>
      </c>
      <c r="Y16" s="407" t="str">
        <f>IFERROR(VLOOKUP(VLOOKUP($H16,(PairingFrom):(PairingTo),COLUMNS($S16:Y16),FALSE),(ListFrom):(ListTo),MATCH("Code",Headwords,0),FALSE),"")</f>
        <v/>
      </c>
      <c r="Z16" s="526" t="str">
        <f>IF(ISTEXT(VLOOKUP($H16,(PairingFrom):(PairingTo),COLUMNS($S16:Z16),FALSE)),VLOOKUP($H16,(PairingFrom):(PairingTo),COLUMNS($S16:Z16),FALSE),"")</f>
        <v>RC</v>
      </c>
      <c r="AA16" s="408" t="str">
        <f>IFERROR(VLOOKUP(VLOOKUP($H16,(PairingFrom):(PairingTo),COLUMNS($S16:AA16),FALSE),(ListFrom):(ListTo),MATCH("Code",Headwords,0),FALSE),"")</f>
        <v>市川</v>
      </c>
      <c r="AC16" s="37" t="str">
        <f t="shared" si="6"/>
        <v>RR-北詰-荒川</v>
      </c>
      <c r="AD16" s="30">
        <f t="shared" si="7"/>
        <v>1</v>
      </c>
      <c r="AE16" s="30" t="str">
        <f t="shared" si="8"/>
        <v/>
      </c>
      <c r="AF16" s="37" t="str">
        <f t="shared" si="9"/>
        <v>RR-荒川-北詰</v>
      </c>
      <c r="AG16" s="30">
        <f t="shared" si="10"/>
        <v>0</v>
      </c>
      <c r="AH16" s="34" t="str">
        <f t="shared" si="11"/>
        <v/>
      </c>
    </row>
    <row r="17" spans="2:34" ht="24" hidden="1" customHeight="1" outlineLevel="1">
      <c r="B17" s="31" t="str">
        <f t="shared" si="12"/>
        <v>RR</v>
      </c>
      <c r="C17" s="160"/>
      <c r="D17" s="31" t="str">
        <f t="shared" si="0"/>
        <v>RR</v>
      </c>
      <c r="E17" s="31">
        <f>E13+1</f>
        <v>4</v>
      </c>
      <c r="F17" s="31">
        <f>F13</f>
        <v>3</v>
      </c>
      <c r="G17" s="160" t="str">
        <f t="shared" si="3"/>
        <v>F4M3</v>
      </c>
      <c r="H17" s="31" t="str">
        <f t="shared" si="4"/>
        <v>RR_F4M3</v>
      </c>
      <c r="J17" s="697"/>
      <c r="K17" s="699"/>
      <c r="L17" s="248" t="str">
        <f t="shared" si="5"/>
        <v>Match 3</v>
      </c>
      <c r="M17" s="249" t="str">
        <f t="shared" si="2"/>
        <v>RR</v>
      </c>
      <c r="N17" s="250">
        <f>IFERROR(IFERROR(VLOOKUP(VLOOKUP($H17,(PairingFrom):(PairingTo),2,FALSE),(ListFrom):(ListTo),MATCH("Code",Headwords,0),FALSE),VLOOKUP($H17,(PairingFrom):(PairingTo),2,FALSE)),"")</f>
        <v>0</v>
      </c>
      <c r="O17" s="442"/>
      <c r="P17" s="259"/>
      <c r="Q17" s="416"/>
      <c r="R17" s="417"/>
      <c r="S17" s="259"/>
      <c r="T17" s="442"/>
      <c r="U17" s="251">
        <f>IFERROR(IFERROR(VLOOKUP(VLOOKUP($H17,(PairingFrom):(PairingTo),3,FALSE),(ListFrom):(ListTo),MATCH("Code",Headwords,0),FALSE),VLOOKUP($H17,(PairingFrom):(PairingTo),3,FALSE)),"")</f>
        <v>0</v>
      </c>
      <c r="V17" s="483" t="str">
        <f>IFERROR(VLOOKUP(VLOOKUP($H17,(PairingFrom):(PairingTo),COLUMNS($S17:V17),FALSE),(ListFrom):(ListTo),MATCH("Code",Headwords,0),FALSE),"")</f>
        <v/>
      </c>
      <c r="W17" s="527" t="str">
        <f>IF(ISTEXT(VLOOKUP($H17,(PairingFrom):(PairingTo),COLUMNS($S17:W17),FALSE)),VLOOKUP($H17,(PairingFrom):(PairingTo),COLUMNS($S17:W17),FALSE),"")</f>
        <v/>
      </c>
      <c r="X17" s="484" t="str">
        <f>IFERROR(VLOOKUP(VLOOKUP($H17,(PairingFrom):(PairingTo),COLUMNS($S17:X17),FALSE),(ListFrom):(ListTo),MATCH("Code",Headwords,0),FALSE),"")</f>
        <v/>
      </c>
      <c r="Y17" s="485" t="str">
        <f>IFERROR(VLOOKUP(VLOOKUP($H17,(PairingFrom):(PairingTo),COLUMNS($S17:Y17),FALSE),(ListFrom):(ListTo),MATCH("Code",Headwords,0),FALSE),"")</f>
        <v/>
      </c>
      <c r="Z17" s="527" t="str">
        <f>IF(ISTEXT(VLOOKUP($H17,(PairingFrom):(PairingTo),COLUMNS($S17:Z17),FALSE)),VLOOKUP($H17,(PairingFrom):(PairingTo),COLUMNS($S17:Z17),FALSE),"")</f>
        <v/>
      </c>
      <c r="AA17" s="486" t="str">
        <f>IFERROR(VLOOKUP(VLOOKUP($H17,(PairingFrom):(PairingTo),COLUMNS($S17:AA17),FALSE),(ListFrom):(ListTo),MATCH("Code",Headwords,0),FALSE),"")</f>
        <v/>
      </c>
      <c r="AC17" s="38" t="str">
        <f t="shared" si="6"/>
        <v>RR-0-0</v>
      </c>
      <c r="AD17" s="31" t="str">
        <f t="shared" si="7"/>
        <v/>
      </c>
      <c r="AE17" s="31" t="str">
        <f t="shared" si="8"/>
        <v/>
      </c>
      <c r="AF17" s="38" t="str">
        <f t="shared" si="9"/>
        <v>RR-0-0</v>
      </c>
      <c r="AG17" s="31" t="str">
        <f t="shared" si="10"/>
        <v/>
      </c>
      <c r="AH17" s="35" t="str">
        <f t="shared" si="11"/>
        <v/>
      </c>
    </row>
    <row r="18" spans="2:34" ht="24" customHeight="1" collapsed="1">
      <c r="B18" s="29" t="str">
        <f t="shared" si="12"/>
        <v>RR</v>
      </c>
      <c r="C18" s="158"/>
      <c r="D18" s="29" t="str">
        <f t="shared" si="0"/>
        <v>RR</v>
      </c>
      <c r="E18" s="29">
        <f t="shared" si="13"/>
        <v>5</v>
      </c>
      <c r="F18" s="29">
        <f t="shared" si="14"/>
        <v>1</v>
      </c>
      <c r="G18" s="158" t="str">
        <f t="shared" si="3"/>
        <v>F5M1</v>
      </c>
      <c r="H18" s="29" t="str">
        <f t="shared" si="4"/>
        <v>RR_F5M1</v>
      </c>
      <c r="J18" s="697"/>
      <c r="K18" s="698" t="str">
        <f t="shared" si="1"/>
        <v>Flight 5</v>
      </c>
      <c r="L18" s="470" t="str">
        <f t="shared" si="5"/>
        <v>Match 1</v>
      </c>
      <c r="M18" s="471" t="str">
        <f t="shared" si="2"/>
        <v>RR</v>
      </c>
      <c r="N18" s="472" t="str">
        <f>IFERROR(IFERROR(VLOOKUP(VLOOKUP($H18,(PairingFrom):(PairingTo),2,FALSE),(ListFrom):(ListTo),MATCH("Code",Headwords,0),FALSE),VLOOKUP($H18,(PairingFrom):(PairingTo),2,FALSE)),"")</f>
        <v>加藤</v>
      </c>
      <c r="O18" s="473">
        <f>M2Y</f>
        <v>6</v>
      </c>
      <c r="P18" s="474"/>
      <c r="Q18" s="475">
        <v>0</v>
      </c>
      <c r="R18" s="476">
        <v>1</v>
      </c>
      <c r="S18" s="474"/>
      <c r="T18" s="473">
        <f>M1Y</f>
        <v>5</v>
      </c>
      <c r="U18" s="477" t="str">
        <f>IFERROR(IFERROR(VLOOKUP(VLOOKUP($H18,(PairingFrom):(PairingTo),3,FALSE),(ListFrom):(ListTo),MATCH("Code",Headwords,0),FALSE),VLOOKUP($H18,(PairingFrom):(PairingTo),3,FALSE)),"")</f>
        <v>北詰</v>
      </c>
      <c r="V18" s="487" t="str">
        <f>IFERROR(VLOOKUP(VLOOKUP($H18,(PairingFrom):(PairingTo),COLUMNS($S18:V18),FALSE),(ListFrom):(ListTo),MATCH("Code",Headwords,0),FALSE),"")</f>
        <v/>
      </c>
      <c r="W18" s="528" t="str">
        <f>IF(ISTEXT(VLOOKUP($H18,(PairingFrom):(PairingTo),COLUMNS($S18:W18),FALSE)),VLOOKUP($H18,(PairingFrom):(PairingTo),COLUMNS($S18:W18),FALSE),"")</f>
        <v>MK</v>
      </c>
      <c r="X18" s="488" t="str">
        <f>IFERROR(VLOOKUP(VLOOKUP($H18,(PairingFrom):(PairingTo),COLUMNS($S18:X18),FALSE),(ListFrom):(ListTo),MATCH("Code",Headwords,0),FALSE),"")</f>
        <v>東浦</v>
      </c>
      <c r="Y18" s="489" t="str">
        <f>IFERROR(VLOOKUP(VLOOKUP($H18,(PairingFrom):(PairingTo),COLUMNS($S18:Y18),FALSE),(ListFrom):(ListTo),MATCH("Code",Headwords,0),FALSE),"")</f>
        <v/>
      </c>
      <c r="Z18" s="528" t="str">
        <f>IF(ISTEXT(VLOOKUP($H18,(PairingFrom):(PairingTo),COLUMNS($S18:Z18),FALSE)),VLOOKUP($H18,(PairingFrom):(PairingTo),COLUMNS($S18:Z18),FALSE),"")</f>
        <v>AN</v>
      </c>
      <c r="AA18" s="490" t="str">
        <f>IFERROR(VLOOKUP(VLOOKUP($H18,(PairingFrom):(PairingTo),COLUMNS($S18:AA18),FALSE),(ListFrom):(ListTo),MATCH("Code",Headwords,0),FALSE),"")</f>
        <v>吉富</v>
      </c>
      <c r="AC18" s="36" t="str">
        <f t="shared" si="6"/>
        <v>RR-加藤-北詰</v>
      </c>
      <c r="AD18" s="29">
        <f t="shared" si="7"/>
        <v>0</v>
      </c>
      <c r="AE18" s="29" t="str">
        <f t="shared" si="8"/>
        <v/>
      </c>
      <c r="AF18" s="36" t="str">
        <f t="shared" si="9"/>
        <v>RR-北詰-加藤</v>
      </c>
      <c r="AG18" s="29">
        <f t="shared" si="10"/>
        <v>1</v>
      </c>
      <c r="AH18" s="33" t="str">
        <f t="shared" si="11"/>
        <v/>
      </c>
    </row>
    <row r="19" spans="2:34" ht="24" customHeight="1">
      <c r="B19" s="30" t="str">
        <f t="shared" si="12"/>
        <v>RR</v>
      </c>
      <c r="C19" s="159"/>
      <c r="D19" s="30" t="str">
        <f t="shared" si="0"/>
        <v>RR</v>
      </c>
      <c r="E19" s="30">
        <f t="shared" si="13"/>
        <v>5</v>
      </c>
      <c r="F19" s="30">
        <f t="shared" si="14"/>
        <v>2</v>
      </c>
      <c r="G19" s="159" t="str">
        <f t="shared" si="3"/>
        <v>F5M2</v>
      </c>
      <c r="H19" s="30" t="str">
        <f t="shared" si="4"/>
        <v>RR_F5M2</v>
      </c>
      <c r="J19" s="697"/>
      <c r="K19" s="703"/>
      <c r="L19" s="205" t="str">
        <f t="shared" si="5"/>
        <v>Match 2</v>
      </c>
      <c r="M19" s="165" t="str">
        <f t="shared" si="2"/>
        <v>RR</v>
      </c>
      <c r="N19" s="71" t="str">
        <f>IFERROR(IFERROR(VLOOKUP(VLOOKUP($H19,(PairingFrom):(PairingTo),2,FALSE),(ListFrom):(ListTo),MATCH("Code",Headwords,0),FALSE),VLOOKUP($H19,(PairingFrom):(PairingTo),2,FALSE)),"")</f>
        <v>荒川</v>
      </c>
      <c r="O19" s="441">
        <f>M2B</f>
        <v>4</v>
      </c>
      <c r="P19" s="257"/>
      <c r="Q19" s="53">
        <v>0</v>
      </c>
      <c r="R19" s="54">
        <v>1</v>
      </c>
      <c r="S19" s="257"/>
      <c r="T19" s="441">
        <f>$O$15</f>
        <v>3</v>
      </c>
      <c r="U19" s="65" t="str">
        <f>IFERROR(IFERROR(VLOOKUP(VLOOKUP($H19,(PairingFrom):(PairingTo),3,FALSE),(ListFrom):(ListTo),MATCH("Code",Headwords,0),FALSE),VLOOKUP($H19,(PairingFrom):(PairingTo),3,FALSE)),"")</f>
        <v>今井</v>
      </c>
      <c r="V19" s="482" t="str">
        <f>IFERROR(VLOOKUP(VLOOKUP($H19,(PairingFrom):(PairingTo),COLUMNS($S19:V19),FALSE),(ListFrom):(ListTo),MATCH("Code",Headwords,0),FALSE),"")</f>
        <v/>
      </c>
      <c r="W19" s="526" t="str">
        <f>IF(ISTEXT(VLOOKUP($H19,(PairingFrom):(PairingTo),COLUMNS($S19:W19),FALSE)),VLOOKUP($H19,(PairingFrom):(PairingTo),COLUMNS($S19:W19),FALSE),"")</f>
        <v>RC</v>
      </c>
      <c r="X19" s="406" t="str">
        <f>IFERROR(VLOOKUP(VLOOKUP($H19,(PairingFrom):(PairingTo),COLUMNS($S19:X19),FALSE),(ListFrom):(ListTo),MATCH("Code",Headwords,0),FALSE),"")</f>
        <v>百済</v>
      </c>
      <c r="Y19" s="407" t="str">
        <f>IFERROR(VLOOKUP(VLOOKUP($H19,(PairingFrom):(PairingTo),COLUMNS($S19:Y19),FALSE),(ListFrom):(ListTo),MATCH("Code",Headwords,0),FALSE),"")</f>
        <v/>
      </c>
      <c r="Z19" s="526" t="str">
        <f>IF(ISTEXT(VLOOKUP($H19,(PairingFrom):(PairingTo),COLUMNS($S19:Z19),FALSE)),VLOOKUP($H19,(PairingFrom):(PairingTo),COLUMNS($S19:Z19),FALSE),"")</f>
        <v>RC</v>
      </c>
      <c r="AA19" s="408" t="str">
        <f>IFERROR(VLOOKUP(VLOOKUP($H19,(PairingFrom):(PairingTo),COLUMNS($S19:AA19),FALSE),(ListFrom):(ListTo),MATCH("Code",Headwords,0),FALSE),"")</f>
        <v>市川</v>
      </c>
      <c r="AC19" s="37" t="str">
        <f t="shared" si="6"/>
        <v>RR-荒川-今井</v>
      </c>
      <c r="AD19" s="30">
        <f t="shared" si="7"/>
        <v>0</v>
      </c>
      <c r="AE19" s="30" t="str">
        <f t="shared" si="8"/>
        <v/>
      </c>
      <c r="AF19" s="37" t="str">
        <f t="shared" si="9"/>
        <v>RR-今井-荒川</v>
      </c>
      <c r="AG19" s="30">
        <f t="shared" si="10"/>
        <v>1</v>
      </c>
      <c r="AH19" s="34" t="str">
        <f t="shared" si="11"/>
        <v/>
      </c>
    </row>
    <row r="20" spans="2:34" ht="24" hidden="1" customHeight="1" outlineLevel="1">
      <c r="B20" s="31" t="str">
        <f t="shared" si="12"/>
        <v>RR</v>
      </c>
      <c r="C20" s="160"/>
      <c r="D20" s="31" t="str">
        <f t="shared" si="0"/>
        <v>RR</v>
      </c>
      <c r="E20" s="31">
        <f t="shared" si="13"/>
        <v>5</v>
      </c>
      <c r="F20" s="31">
        <f t="shared" si="14"/>
        <v>3</v>
      </c>
      <c r="G20" s="160" t="str">
        <f t="shared" si="3"/>
        <v>F5M3</v>
      </c>
      <c r="H20" s="31" t="str">
        <f t="shared" si="4"/>
        <v>RR_F5M3</v>
      </c>
      <c r="J20" s="697"/>
      <c r="K20" s="699"/>
      <c r="L20" s="248" t="str">
        <f t="shared" si="5"/>
        <v>Match 3</v>
      </c>
      <c r="M20" s="249" t="str">
        <f t="shared" ref="M20:M66" si="15">IF(ISTEXT(B20),B20,"")</f>
        <v>RR</v>
      </c>
      <c r="N20" s="250">
        <f>IFERROR(IFERROR(VLOOKUP(VLOOKUP($H20,(PairingFrom):(PairingTo),2,FALSE),(ListFrom):(ListTo),MATCH("Code",Headwords,0),FALSE),VLOOKUP($H20,(PairingFrom):(PairingTo),2,FALSE)),"")</f>
        <v>0</v>
      </c>
      <c r="O20" s="442"/>
      <c r="P20" s="259"/>
      <c r="Q20" s="416"/>
      <c r="R20" s="417"/>
      <c r="S20" s="259"/>
      <c r="T20" s="442"/>
      <c r="U20" s="251">
        <f>IFERROR(IFERROR(VLOOKUP(VLOOKUP($H20,(PairingFrom):(PairingTo),3,FALSE),(ListFrom):(ListTo),MATCH("Code",Headwords,0),FALSE),VLOOKUP($H20,(PairingFrom):(PairingTo),3,FALSE)),"")</f>
        <v>0</v>
      </c>
      <c r="V20" s="483" t="str">
        <f>IFERROR(VLOOKUP(VLOOKUP($H20,(PairingFrom):(PairingTo),COLUMNS($S20:V20),FALSE),(ListFrom):(ListTo),MATCH("Code",Headwords,0),FALSE),"")</f>
        <v/>
      </c>
      <c r="W20" s="527" t="str">
        <f>IF(ISTEXT(VLOOKUP($H20,(PairingFrom):(PairingTo),COLUMNS($S20:W20),FALSE)),VLOOKUP($H20,(PairingFrom):(PairingTo),COLUMNS($S20:W20),FALSE),"")</f>
        <v/>
      </c>
      <c r="X20" s="484" t="str">
        <f>IFERROR(VLOOKUP(VLOOKUP($H20,(PairingFrom):(PairingTo),COLUMNS($S20:X20),FALSE),(ListFrom):(ListTo),MATCH("Code",Headwords,0),FALSE),"")</f>
        <v/>
      </c>
      <c r="Y20" s="485" t="str">
        <f>IFERROR(VLOOKUP(VLOOKUP($H20,(PairingFrom):(PairingTo),COLUMNS($S20:Y20),FALSE),(ListFrom):(ListTo),MATCH("Code",Headwords,0),FALSE),"")</f>
        <v/>
      </c>
      <c r="Z20" s="527" t="str">
        <f>IF(ISTEXT(VLOOKUP($H20,(PairingFrom):(PairingTo),COLUMNS($S20:Z20),FALSE)),VLOOKUP($H20,(PairingFrom):(PairingTo),COLUMNS($S20:Z20),FALSE),"")</f>
        <v/>
      </c>
      <c r="AA20" s="486" t="str">
        <f>IFERROR(VLOOKUP(VLOOKUP($H20,(PairingFrom):(PairingTo),COLUMNS($S20:AA20),FALSE),(ListFrom):(ListTo),MATCH("Code",Headwords,0),FALSE),"")</f>
        <v/>
      </c>
      <c r="AC20" s="38" t="str">
        <f t="shared" ref="AC20:AC26" si="16">CONCATENATE(D20,"-",N20,"-",U20)</f>
        <v>RR-0-0</v>
      </c>
      <c r="AD20" s="31" t="str">
        <f t="shared" si="7"/>
        <v/>
      </c>
      <c r="AE20" s="31" t="str">
        <f t="shared" si="8"/>
        <v/>
      </c>
      <c r="AF20" s="38" t="str">
        <f t="shared" ref="AF20:AF26" si="17">CONCATENATE(D20,"-",U20,"-",N20)</f>
        <v>RR-0-0</v>
      </c>
      <c r="AG20" s="31" t="str">
        <f t="shared" si="10"/>
        <v/>
      </c>
      <c r="AH20" s="35" t="str">
        <f t="shared" si="11"/>
        <v/>
      </c>
    </row>
    <row r="21" spans="2:34" ht="24" customHeight="1" collapsed="1">
      <c r="B21" s="29" t="str">
        <f>B20</f>
        <v>RR</v>
      </c>
      <c r="C21" s="158"/>
      <c r="D21" s="29" t="str">
        <f t="shared" si="0"/>
        <v>RR</v>
      </c>
      <c r="E21" s="29">
        <f>E18+1</f>
        <v>6</v>
      </c>
      <c r="F21" s="29">
        <f>F18</f>
        <v>1</v>
      </c>
      <c r="G21" s="158" t="str">
        <f t="shared" si="3"/>
        <v>F6M1</v>
      </c>
      <c r="H21" s="29" t="str">
        <f t="shared" si="4"/>
        <v>RR_F6M1</v>
      </c>
      <c r="J21" s="697"/>
      <c r="K21" s="698" t="str">
        <f t="shared" si="1"/>
        <v>Flight 6</v>
      </c>
      <c r="L21" s="470" t="str">
        <f t="shared" si="5"/>
        <v>Match 1</v>
      </c>
      <c r="M21" s="471" t="str">
        <f t="shared" si="15"/>
        <v>RR</v>
      </c>
      <c r="N21" s="472" t="str">
        <f>IFERROR(IFERROR(VLOOKUP(VLOOKUP($H21,(PairingFrom):(PairingTo),2,FALSE),(ListFrom):(ListTo),MATCH("Code",Headwords,0),FALSE),VLOOKUP($H21,(PairingFrom):(PairingTo),2,FALSE)),"")</f>
        <v>加藤</v>
      </c>
      <c r="O21" s="473">
        <f>M2Y</f>
        <v>6</v>
      </c>
      <c r="P21" s="474"/>
      <c r="Q21" s="475">
        <v>1</v>
      </c>
      <c r="R21" s="476">
        <v>0</v>
      </c>
      <c r="S21" s="474"/>
      <c r="T21" s="473">
        <f>M2B</f>
        <v>4</v>
      </c>
      <c r="U21" s="477" t="str">
        <f>IFERROR(IFERROR(VLOOKUP(VLOOKUP($H21,(PairingFrom):(PairingTo),3,FALSE),(ListFrom):(ListTo),MATCH("Code",Headwords,0),FALSE),VLOOKUP($H21,(PairingFrom):(PairingTo),3,FALSE)),"")</f>
        <v>荒川</v>
      </c>
      <c r="V21" s="487" t="str">
        <f>IFERROR(VLOOKUP(VLOOKUP($H21,(PairingFrom):(PairingTo),COLUMNS($S21:V21),FALSE),(ListFrom):(ListTo),MATCH("Code",Headwords,0),FALSE),"")</f>
        <v>加藤</v>
      </c>
      <c r="W21" s="528" t="str">
        <f>IF(ISTEXT(VLOOKUP($H21,(PairingFrom):(PairingTo),COLUMNS($S21:W21),FALSE)),VLOOKUP($H21,(PairingFrom):(PairingTo),COLUMNS($S21:W21),FALSE),"")</f>
        <v>→ MK</v>
      </c>
      <c r="X21" s="488" t="str">
        <f>IFERROR(VLOOKUP(VLOOKUP($H21,(PairingFrom):(PairingTo),COLUMNS($S21:X21),FALSE),(ListFrom):(ListTo),MATCH("Code",Headwords,0),FALSE),"")</f>
        <v>東浦</v>
      </c>
      <c r="Y21" s="489" t="str">
        <f>IFERROR(VLOOKUP(VLOOKUP($H21,(PairingFrom):(PairingTo),COLUMNS($S21:Y21),FALSE),(ListFrom):(ListTo),MATCH("Code",Headwords,0),FALSE),"")</f>
        <v>荒川</v>
      </c>
      <c r="Z21" s="528" t="str">
        <f>IF(ISTEXT(VLOOKUP($H21,(PairingFrom):(PairingTo),COLUMNS($S21:Z21),FALSE)),VLOOKUP($H21,(PairingFrom):(PairingTo),COLUMNS($S21:Z21),FALSE),"")</f>
        <v>→ AN</v>
      </c>
      <c r="AA21" s="490" t="str">
        <f>IFERROR(VLOOKUP(VLOOKUP($H21,(PairingFrom):(PairingTo),COLUMNS($S21:AA21),FALSE),(ListFrom):(ListTo),MATCH("Code",Headwords,0),FALSE),"")</f>
        <v>吉富</v>
      </c>
      <c r="AC21" s="36" t="str">
        <f t="shared" si="16"/>
        <v>RR-加藤-荒川</v>
      </c>
      <c r="AD21" s="29">
        <f t="shared" si="7"/>
        <v>1</v>
      </c>
      <c r="AE21" s="29" t="str">
        <f t="shared" si="8"/>
        <v/>
      </c>
      <c r="AF21" s="36" t="str">
        <f t="shared" si="17"/>
        <v>RR-荒川-加藤</v>
      </c>
      <c r="AG21" s="29">
        <f t="shared" si="10"/>
        <v>0</v>
      </c>
      <c r="AH21" s="33" t="str">
        <f t="shared" si="11"/>
        <v/>
      </c>
    </row>
    <row r="22" spans="2:34" ht="24" customHeight="1">
      <c r="B22" s="30" t="str">
        <f t="shared" si="12"/>
        <v>RR</v>
      </c>
      <c r="C22" s="159"/>
      <c r="D22" s="30" t="str">
        <f t="shared" si="0"/>
        <v>RR</v>
      </c>
      <c r="E22" s="30">
        <f>E19+1</f>
        <v>6</v>
      </c>
      <c r="F22" s="30">
        <f>F19</f>
        <v>2</v>
      </c>
      <c r="G22" s="159" t="str">
        <f t="shared" si="3"/>
        <v>F6M2</v>
      </c>
      <c r="H22" s="30" t="str">
        <f t="shared" si="4"/>
        <v>RR_F6M2</v>
      </c>
      <c r="J22" s="697"/>
      <c r="K22" s="703"/>
      <c r="L22" s="205" t="str">
        <f t="shared" si="5"/>
        <v>Match 2</v>
      </c>
      <c r="M22" s="165" t="str">
        <f t="shared" si="15"/>
        <v>RR</v>
      </c>
      <c r="N22" s="71" t="str">
        <f>IFERROR(IFERROR(VLOOKUP(VLOOKUP($H22,(PairingFrom):(PairingTo),2,FALSE),(ListFrom):(ListTo),MATCH("Code",Headwords,0),FALSE),VLOOKUP($H22,(PairingFrom):(PairingTo),2,FALSE)),"")</f>
        <v>北詰</v>
      </c>
      <c r="O22" s="441">
        <f>M1Y</f>
        <v>5</v>
      </c>
      <c r="P22" s="257"/>
      <c r="Q22" s="53">
        <v>0</v>
      </c>
      <c r="R22" s="54">
        <v>1</v>
      </c>
      <c r="S22" s="257"/>
      <c r="T22" s="441">
        <f>$O$15</f>
        <v>3</v>
      </c>
      <c r="U22" s="65" t="str">
        <f>IFERROR(IFERROR(VLOOKUP(VLOOKUP($H22,(PairingFrom):(PairingTo),3,FALSE),(ListFrom):(ListTo),MATCH("Code",Headwords,0),FALSE),VLOOKUP($H22,(PairingFrom):(PairingTo),3,FALSE)),"")</f>
        <v>今井</v>
      </c>
      <c r="V22" s="482" t="str">
        <f>IFERROR(VLOOKUP(VLOOKUP($H22,(PairingFrom):(PairingTo),COLUMNS($S22:V22),FALSE),(ListFrom):(ListTo),MATCH("Code",Headwords,0),FALSE),"")</f>
        <v/>
      </c>
      <c r="W22" s="526" t="str">
        <f>IF(ISTEXT(VLOOKUP($H22,(PairingFrom):(PairingTo),COLUMNS($S22:W22),FALSE)),VLOOKUP($H22,(PairingFrom):(PairingTo),COLUMNS($S22:W22),FALSE),"")</f>
        <v>RC</v>
      </c>
      <c r="X22" s="406" t="str">
        <f>IFERROR(VLOOKUP(VLOOKUP($H22,(PairingFrom):(PairingTo),COLUMNS($S22:X22),FALSE),(ListFrom):(ListTo),MATCH("Code",Headwords,0),FALSE),"")</f>
        <v>百済</v>
      </c>
      <c r="Y22" s="407" t="str">
        <f>IFERROR(VLOOKUP(VLOOKUP($H22,(PairingFrom):(PairingTo),COLUMNS($S22:Y22),FALSE),(ListFrom):(ListTo),MATCH("Code",Headwords,0),FALSE),"")</f>
        <v/>
      </c>
      <c r="Z22" s="526" t="str">
        <f>IF(ISTEXT(VLOOKUP($H22,(PairingFrom):(PairingTo),COLUMNS($S22:Z22),FALSE)),VLOOKUP($H22,(PairingFrom):(PairingTo),COLUMNS($S22:Z22),FALSE),"")</f>
        <v>RC</v>
      </c>
      <c r="AA22" s="408" t="str">
        <f>IFERROR(VLOOKUP(VLOOKUP($H22,(PairingFrom):(PairingTo),COLUMNS($S22:AA22),FALSE),(ListFrom):(ListTo),MATCH("Code",Headwords,0),FALSE),"")</f>
        <v>市川</v>
      </c>
      <c r="AC22" s="37" t="str">
        <f t="shared" si="16"/>
        <v>RR-北詰-今井</v>
      </c>
      <c r="AD22" s="30">
        <f t="shared" si="7"/>
        <v>0</v>
      </c>
      <c r="AE22" s="30" t="str">
        <f t="shared" si="8"/>
        <v/>
      </c>
      <c r="AF22" s="37" t="str">
        <f t="shared" si="17"/>
        <v>RR-今井-北詰</v>
      </c>
      <c r="AG22" s="30">
        <f t="shared" si="10"/>
        <v>1</v>
      </c>
      <c r="AH22" s="34" t="str">
        <f t="shared" si="11"/>
        <v/>
      </c>
    </row>
    <row r="23" spans="2:34" ht="24" hidden="1" customHeight="1" outlineLevel="1">
      <c r="B23" s="31" t="str">
        <f t="shared" si="12"/>
        <v>RR</v>
      </c>
      <c r="C23" s="160"/>
      <c r="D23" s="31" t="str">
        <f t="shared" si="0"/>
        <v>RR</v>
      </c>
      <c r="E23" s="31">
        <f>E20+1</f>
        <v>6</v>
      </c>
      <c r="F23" s="31">
        <f>F20</f>
        <v>3</v>
      </c>
      <c r="G23" s="160" t="str">
        <f t="shared" si="3"/>
        <v>F6M3</v>
      </c>
      <c r="H23" s="31" t="str">
        <f t="shared" si="4"/>
        <v>RR_F6M3</v>
      </c>
      <c r="J23" s="697"/>
      <c r="K23" s="699"/>
      <c r="L23" s="248" t="str">
        <f t="shared" si="5"/>
        <v>Match 3</v>
      </c>
      <c r="M23" s="249" t="str">
        <f t="shared" si="15"/>
        <v>RR</v>
      </c>
      <c r="N23" s="250">
        <f>IFERROR(IFERROR(VLOOKUP(VLOOKUP($H23,(PairingFrom):(PairingTo),2,FALSE),(ListFrom):(ListTo),MATCH("Code",Headwords,0),FALSE),VLOOKUP($H23,(PairingFrom):(PairingTo),2,FALSE)),"")</f>
        <v>0</v>
      </c>
      <c r="O23" s="442"/>
      <c r="P23" s="259"/>
      <c r="Q23" s="416"/>
      <c r="R23" s="417"/>
      <c r="S23" s="259"/>
      <c r="T23" s="442"/>
      <c r="U23" s="251">
        <f>IFERROR(IFERROR(VLOOKUP(VLOOKUP($H23,(PairingFrom):(PairingTo),3,FALSE),(ListFrom):(ListTo),MATCH("Code",Headwords,0),FALSE),VLOOKUP($H23,(PairingFrom):(PairingTo),3,FALSE)),"")</f>
        <v>0</v>
      </c>
      <c r="V23" s="483" t="str">
        <f>IFERROR(VLOOKUP(VLOOKUP($H23,(PairingFrom):(PairingTo),COLUMNS($S23:V23),FALSE),(ListFrom):(ListTo),MATCH("Code",Headwords,0),FALSE),"")</f>
        <v/>
      </c>
      <c r="W23" s="527" t="str">
        <f>IF(ISTEXT(VLOOKUP($H23,(PairingFrom):(PairingTo),COLUMNS($S23:W23),FALSE)),VLOOKUP($H23,(PairingFrom):(PairingTo),COLUMNS($S23:W23),FALSE),"")</f>
        <v/>
      </c>
      <c r="X23" s="484" t="str">
        <f>IFERROR(VLOOKUP(VLOOKUP($H23,(PairingFrom):(PairingTo),COLUMNS($S23:X23),FALSE),(ListFrom):(ListTo),MATCH("Code",Headwords,0),FALSE),"")</f>
        <v/>
      </c>
      <c r="Y23" s="485" t="str">
        <f>IFERROR(VLOOKUP(VLOOKUP($H23,(PairingFrom):(PairingTo),COLUMNS($S23:Y23),FALSE),(ListFrom):(ListTo),MATCH("Code",Headwords,0),FALSE),"")</f>
        <v/>
      </c>
      <c r="Z23" s="527" t="str">
        <f>IF(ISTEXT(VLOOKUP($H23,(PairingFrom):(PairingTo),COLUMNS($S23:Z23),FALSE)),VLOOKUP($H23,(PairingFrom):(PairingTo),COLUMNS($S23:Z23),FALSE),"")</f>
        <v/>
      </c>
      <c r="AA23" s="486" t="str">
        <f>IFERROR(VLOOKUP(VLOOKUP($H23,(PairingFrom):(PairingTo),COLUMNS($S23:AA23),FALSE),(ListFrom):(ListTo),MATCH("Code",Headwords,0),FALSE),"")</f>
        <v/>
      </c>
      <c r="AC23" s="38" t="str">
        <f t="shared" si="16"/>
        <v>RR-0-0</v>
      </c>
      <c r="AD23" s="31" t="str">
        <f t="shared" si="7"/>
        <v/>
      </c>
      <c r="AE23" s="31" t="str">
        <f t="shared" si="8"/>
        <v/>
      </c>
      <c r="AF23" s="38" t="str">
        <f t="shared" si="17"/>
        <v>RR-0-0</v>
      </c>
      <c r="AG23" s="31" t="str">
        <f t="shared" si="10"/>
        <v/>
      </c>
      <c r="AH23" s="35" t="str">
        <f t="shared" si="11"/>
        <v/>
      </c>
    </row>
    <row r="24" spans="2:34" ht="24" customHeight="1" collapsed="1">
      <c r="B24" s="30"/>
      <c r="C24" s="159"/>
      <c r="D24" s="30"/>
      <c r="E24" s="30"/>
      <c r="F24" s="30"/>
      <c r="G24" s="159"/>
      <c r="H24" s="30"/>
      <c r="J24" s="697"/>
      <c r="K24" s="530"/>
      <c r="L24" s="531"/>
      <c r="M24" s="532"/>
      <c r="N24" s="533"/>
      <c r="O24" s="534"/>
      <c r="P24" s="535"/>
      <c r="Q24" s="536"/>
      <c r="R24" s="537"/>
      <c r="S24" s="535"/>
      <c r="T24" s="534"/>
      <c r="U24" s="538"/>
      <c r="V24" s="539"/>
      <c r="W24" s="540"/>
      <c r="X24" s="541"/>
      <c r="Y24" s="542"/>
      <c r="Z24" s="540"/>
      <c r="AA24" s="543"/>
      <c r="AC24" s="37"/>
      <c r="AD24" s="30"/>
      <c r="AE24" s="30"/>
      <c r="AF24" s="37"/>
      <c r="AG24" s="30"/>
      <c r="AH24" s="34"/>
    </row>
    <row r="25" spans="2:34" ht="24" customHeight="1">
      <c r="B25" s="29" t="str">
        <f>B23</f>
        <v>RR</v>
      </c>
      <c r="C25" s="158"/>
      <c r="D25" s="29" t="str">
        <f t="shared" si="0"/>
        <v>RR</v>
      </c>
      <c r="E25" s="29">
        <f>E21+1</f>
        <v>7</v>
      </c>
      <c r="F25" s="29">
        <f>F21</f>
        <v>1</v>
      </c>
      <c r="G25" s="158" t="str">
        <f t="shared" si="3"/>
        <v>F7M1</v>
      </c>
      <c r="H25" s="29" t="str">
        <f t="shared" si="4"/>
        <v>RR_F7M1</v>
      </c>
      <c r="J25" s="697"/>
      <c r="K25" s="698" t="str">
        <f t="shared" si="1"/>
        <v>Flight 7</v>
      </c>
      <c r="L25" s="470" t="str">
        <f t="shared" si="5"/>
        <v>Match 1</v>
      </c>
      <c r="M25" s="471" t="str">
        <f t="shared" si="15"/>
        <v>RR</v>
      </c>
      <c r="N25" s="472" t="str">
        <f>IFERROR(IFERROR(VLOOKUP(VLOOKUP($H25,(PairingFrom):(PairingTo),2,FALSE),(ListFrom):(ListTo),MATCH("Code",Headwords,0),FALSE),VLOOKUP($H25,(PairingFrom):(PairingTo),2,FALSE)),"")</f>
        <v>吉富</v>
      </c>
      <c r="O25" s="473">
        <f>M1B</f>
        <v>1</v>
      </c>
      <c r="P25" s="474"/>
      <c r="Q25" s="475">
        <v>0</v>
      </c>
      <c r="R25" s="476">
        <v>1</v>
      </c>
      <c r="S25" s="474"/>
      <c r="T25" s="473">
        <f>$O$15</f>
        <v>3</v>
      </c>
      <c r="U25" s="477" t="str">
        <f>IFERROR(IFERROR(VLOOKUP(VLOOKUP($H25,(PairingFrom):(PairingTo),3,FALSE),(ListFrom):(ListTo),MATCH("Code",Headwords,0),FALSE),VLOOKUP($H25,(PairingFrom):(PairingTo),3,FALSE)),"")</f>
        <v>今井</v>
      </c>
      <c r="V25" s="487" t="str">
        <f>IFERROR(VLOOKUP(VLOOKUP($H25,(PairingFrom):(PairingTo),COLUMNS($S25:V25),FALSE),(ListFrom):(ListTo),MATCH("Code",Headwords,0),FALSE),"")</f>
        <v/>
      </c>
      <c r="W25" s="528" t="str">
        <f>IF(ISTEXT(VLOOKUP($H25,(PairingFrom):(PairingTo),COLUMNS($S25:W25),FALSE)),VLOOKUP($H25,(PairingFrom):(PairingTo),COLUMNS($S25:W25),FALSE),"")</f>
        <v>MK</v>
      </c>
      <c r="X25" s="488" t="str">
        <f>IFERROR(VLOOKUP(VLOOKUP($H25,(PairingFrom):(PairingTo),COLUMNS($S25:X25),FALSE),(ListFrom):(ListTo),MATCH("Code",Headwords,0),FALSE),"")</f>
        <v>荒川</v>
      </c>
      <c r="Y25" s="489" t="str">
        <f>IFERROR(VLOOKUP(VLOOKUP($H25,(PairingFrom):(PairingTo),COLUMNS($S25:Y25),FALSE),(ListFrom):(ListTo),MATCH("Code",Headwords,0),FALSE),"")</f>
        <v/>
      </c>
      <c r="Z25" s="528" t="str">
        <f>IF(ISTEXT(VLOOKUP($H25,(PairingFrom):(PairingTo),COLUMNS($S25:Z25),FALSE)),VLOOKUP($H25,(PairingFrom):(PairingTo),COLUMNS($S25:Z25),FALSE),"")</f>
        <v>RC</v>
      </c>
      <c r="AA25" s="490" t="str">
        <f>IFERROR(VLOOKUP(VLOOKUP($H25,(PairingFrom):(PairingTo),COLUMNS($S25:AA25),FALSE),(ListFrom):(ListTo),MATCH("Code",Headwords,0),FALSE),"")</f>
        <v>百済</v>
      </c>
      <c r="AC25" s="36" t="str">
        <f t="shared" si="16"/>
        <v>RR-吉富-今井</v>
      </c>
      <c r="AD25" s="29">
        <f t="shared" si="7"/>
        <v>0</v>
      </c>
      <c r="AE25" s="29" t="str">
        <f t="shared" si="8"/>
        <v/>
      </c>
      <c r="AF25" s="36" t="str">
        <f t="shared" si="17"/>
        <v>RR-今井-吉富</v>
      </c>
      <c r="AG25" s="29">
        <f t="shared" si="10"/>
        <v>1</v>
      </c>
      <c r="AH25" s="33" t="str">
        <f t="shared" si="11"/>
        <v/>
      </c>
    </row>
    <row r="26" spans="2:34" ht="24" customHeight="1">
      <c r="B26" s="30" t="str">
        <f t="shared" si="12"/>
        <v>RR</v>
      </c>
      <c r="C26" s="159"/>
      <c r="D26" s="30" t="str">
        <f t="shared" si="0"/>
        <v>RR</v>
      </c>
      <c r="E26" s="30">
        <f>E22+1</f>
        <v>7</v>
      </c>
      <c r="F26" s="30">
        <f>F22</f>
        <v>2</v>
      </c>
      <c r="G26" s="159" t="str">
        <f t="shared" si="3"/>
        <v>F7M2</v>
      </c>
      <c r="H26" s="30" t="str">
        <f t="shared" si="4"/>
        <v>RR_F7M2</v>
      </c>
      <c r="J26" s="697"/>
      <c r="K26" s="703"/>
      <c r="L26" s="205" t="str">
        <f t="shared" si="5"/>
        <v>Match 2</v>
      </c>
      <c r="M26" s="165" t="str">
        <f t="shared" si="15"/>
        <v>RR</v>
      </c>
      <c r="N26" s="71" t="str">
        <f>IFERROR(IFERROR(VLOOKUP(VLOOKUP($H26,(PairingFrom):(PairingTo),2,FALSE),(ListFrom):(ListTo),MATCH("Code",Headwords,0),FALSE),VLOOKUP($H26,(PairingFrom):(PairingTo),2,FALSE)),"")</f>
        <v>東浦</v>
      </c>
      <c r="O26" s="441">
        <f>M2Y</f>
        <v>6</v>
      </c>
      <c r="P26" s="257"/>
      <c r="Q26" s="53">
        <v>0</v>
      </c>
      <c r="R26" s="54">
        <v>1</v>
      </c>
      <c r="S26" s="257"/>
      <c r="T26" s="441">
        <f>M1Y</f>
        <v>5</v>
      </c>
      <c r="U26" s="65" t="str">
        <f>IFERROR(IFERROR(VLOOKUP(VLOOKUP($H26,(PairingFrom):(PairingTo),3,FALSE),(ListFrom):(ListTo),MATCH("Code",Headwords,0),FALSE),VLOOKUP($H26,(PairingFrom):(PairingTo),3,FALSE)),"")</f>
        <v>北詰</v>
      </c>
      <c r="V26" s="482" t="str">
        <f>IFERROR(VLOOKUP(VLOOKUP($H26,(PairingFrom):(PairingTo),COLUMNS($S26:V26),FALSE),(ListFrom):(ListTo),MATCH("Code",Headwords,0),FALSE),"")</f>
        <v/>
      </c>
      <c r="W26" s="526" t="str">
        <f>IF(ISTEXT(VLOOKUP($H26,(PairingFrom):(PairingTo),COLUMNS($S26:W26),FALSE)),VLOOKUP($H26,(PairingFrom):(PairingTo),COLUMNS($S26:W26),FALSE),"")</f>
        <v>AN</v>
      </c>
      <c r="X26" s="406" t="str">
        <f>IFERROR(VLOOKUP(VLOOKUP($H26,(PairingFrom):(PairingTo),COLUMNS($S26:X26),FALSE),(ListFrom):(ListTo),MATCH("Code",Headwords,0),FALSE),"")</f>
        <v>加藤</v>
      </c>
      <c r="Y26" s="407" t="str">
        <f>IFERROR(VLOOKUP(VLOOKUP($H26,(PairingFrom):(PairingTo),COLUMNS($S26:Y26),FALSE),(ListFrom):(ListTo),MATCH("Code",Headwords,0),FALSE),"")</f>
        <v/>
      </c>
      <c r="Z26" s="526" t="str">
        <f>IF(ISTEXT(VLOOKUP($H26,(PairingFrom):(PairingTo),COLUMNS($S26:Z26),FALSE)),VLOOKUP($H26,(PairingFrom):(PairingTo),COLUMNS($S26:Z26),FALSE),"")</f>
        <v>RC</v>
      </c>
      <c r="AA26" s="408" t="str">
        <f>IFERROR(VLOOKUP(VLOOKUP($H26,(PairingFrom):(PairingTo),COLUMNS($S26:AA26),FALSE),(ListFrom):(ListTo),MATCH("Code",Headwords,0),FALSE),"")</f>
        <v>市川</v>
      </c>
      <c r="AC26" s="37" t="str">
        <f t="shared" si="16"/>
        <v>RR-東浦-北詰</v>
      </c>
      <c r="AD26" s="30">
        <f t="shared" si="7"/>
        <v>0</v>
      </c>
      <c r="AE26" s="30" t="str">
        <f t="shared" si="8"/>
        <v/>
      </c>
      <c r="AF26" s="37" t="str">
        <f t="shared" si="17"/>
        <v>RR-北詰-東浦</v>
      </c>
      <c r="AG26" s="30">
        <f t="shared" si="10"/>
        <v>1</v>
      </c>
      <c r="AH26" s="34" t="str">
        <f t="shared" si="11"/>
        <v/>
      </c>
    </row>
    <row r="27" spans="2:34" ht="24" hidden="1" customHeight="1" outlineLevel="1">
      <c r="B27" s="31" t="str">
        <f t="shared" si="12"/>
        <v>RR</v>
      </c>
      <c r="C27" s="160"/>
      <c r="D27" s="31" t="str">
        <f t="shared" si="0"/>
        <v>RR</v>
      </c>
      <c r="E27" s="31">
        <f>E23+1</f>
        <v>7</v>
      </c>
      <c r="F27" s="31">
        <f>F23</f>
        <v>3</v>
      </c>
      <c r="G27" s="160" t="str">
        <f t="shared" si="3"/>
        <v>F7M3</v>
      </c>
      <c r="H27" s="31" t="str">
        <f t="shared" si="4"/>
        <v>RR_F7M3</v>
      </c>
      <c r="J27" s="697"/>
      <c r="K27" s="699"/>
      <c r="L27" s="496" t="str">
        <f t="shared" si="5"/>
        <v>Match 3</v>
      </c>
      <c r="M27" s="497" t="str">
        <f t="shared" si="15"/>
        <v>RR</v>
      </c>
      <c r="N27" s="498">
        <f>IFERROR(IFERROR(VLOOKUP(VLOOKUP($H27,(PairingFrom):(PairingTo),2,FALSE),(ListFrom):(ListTo),MATCH("Code",Headwords,0),FALSE),VLOOKUP($H27,(PairingFrom):(PairingTo),2,FALSE)),"")</f>
        <v>0</v>
      </c>
      <c r="O27" s="499"/>
      <c r="P27" s="500"/>
      <c r="Q27" s="501"/>
      <c r="R27" s="502"/>
      <c r="S27" s="500"/>
      <c r="T27" s="499"/>
      <c r="U27" s="503">
        <f>IFERROR(IFERROR(VLOOKUP(VLOOKUP($H27,(PairingFrom):(PairingTo),3,FALSE),(ListFrom):(ListTo),MATCH("Code",Headwords,0),FALSE),VLOOKUP($H27,(PairingFrom):(PairingTo),3,FALSE)),"")</f>
        <v>0</v>
      </c>
      <c r="V27" s="483" t="str">
        <f>IFERROR(VLOOKUP(VLOOKUP($H27,(PairingFrom):(PairingTo),COLUMNS($S27:V27),FALSE),(ListFrom):(ListTo),MATCH("Code",Headwords,0),FALSE),"")</f>
        <v/>
      </c>
      <c r="W27" s="527" t="str">
        <f>IF(ISTEXT(VLOOKUP($H27,(PairingFrom):(PairingTo),COLUMNS($S27:W27),FALSE)),VLOOKUP($H27,(PairingFrom):(PairingTo),COLUMNS($S27:W27),FALSE),"")</f>
        <v/>
      </c>
      <c r="X27" s="484" t="str">
        <f>IFERROR(VLOOKUP(VLOOKUP($H27,(PairingFrom):(PairingTo),COLUMNS($S27:X27),FALSE),(ListFrom):(ListTo),MATCH("Code",Headwords,0),FALSE),"")</f>
        <v/>
      </c>
      <c r="Y27" s="485" t="str">
        <f>IFERROR(VLOOKUP(VLOOKUP($H27,(PairingFrom):(PairingTo),COLUMNS($S27:Y27),FALSE),(ListFrom):(ListTo),MATCH("Code",Headwords,0),FALSE),"")</f>
        <v/>
      </c>
      <c r="Z27" s="527" t="str">
        <f>IF(ISTEXT(VLOOKUP($H27,(PairingFrom):(PairingTo),COLUMNS($S27:Z27),FALSE)),VLOOKUP($H27,(PairingFrom):(PairingTo),COLUMNS($S27:Z27),FALSE),"")</f>
        <v/>
      </c>
      <c r="AA27" s="486" t="str">
        <f>IFERROR(VLOOKUP(VLOOKUP($H27,(PairingFrom):(PairingTo),COLUMNS($S27:AA27),FALSE),(ListFrom):(ListTo),MATCH("Code",Headwords,0),FALSE),"")</f>
        <v/>
      </c>
      <c r="AC27" s="38" t="str">
        <f t="shared" ref="AC27:AC80" si="18">CONCATENATE(D27,"-",N27,"-",U27)</f>
        <v>RR-0-0</v>
      </c>
      <c r="AD27" s="31" t="str">
        <f t="shared" si="7"/>
        <v/>
      </c>
      <c r="AE27" s="31" t="str">
        <f t="shared" si="8"/>
        <v/>
      </c>
      <c r="AF27" s="38" t="str">
        <f t="shared" ref="AF27:AF80" si="19">CONCATENATE(D27,"-",U27,"-",N27)</f>
        <v>RR-0-0</v>
      </c>
      <c r="AG27" s="31" t="str">
        <f t="shared" si="10"/>
        <v/>
      </c>
      <c r="AH27" s="35" t="str">
        <f t="shared" si="11"/>
        <v/>
      </c>
    </row>
    <row r="28" spans="2:34" ht="24" customHeight="1" collapsed="1">
      <c r="B28" s="29" t="str">
        <f>B27</f>
        <v>RR</v>
      </c>
      <c r="C28" s="158"/>
      <c r="D28" s="29" t="str">
        <f t="shared" si="0"/>
        <v>RR</v>
      </c>
      <c r="E28" s="29">
        <f>E25+1</f>
        <v>8</v>
      </c>
      <c r="F28" s="29">
        <f>F25</f>
        <v>1</v>
      </c>
      <c r="G28" s="158" t="str">
        <f t="shared" si="3"/>
        <v>F8M1</v>
      </c>
      <c r="H28" s="29" t="str">
        <f t="shared" si="4"/>
        <v>RR_F8M1</v>
      </c>
      <c r="J28" s="697"/>
      <c r="K28" s="698" t="str">
        <f t="shared" ref="K28:K61" si="20">CONCATENATE("Flight ",E28)</f>
        <v>Flight 8</v>
      </c>
      <c r="L28" s="470" t="str">
        <f t="shared" ref="L28:L62" si="21">CONCATENATE("Match ",F28)</f>
        <v>Match 1</v>
      </c>
      <c r="M28" s="471" t="str">
        <f t="shared" si="15"/>
        <v>RR</v>
      </c>
      <c r="N28" s="472" t="str">
        <f>IFERROR(IFERROR(VLOOKUP(VLOOKUP($H28,(PairingFrom):(PairingTo),2,FALSE),(ListFrom):(ListTo),MATCH("Code",Headwords,0),FALSE),VLOOKUP($H28,(PairingFrom):(PairingTo),2,FALSE)),"")</f>
        <v>北詰</v>
      </c>
      <c r="O28" s="473">
        <f>M1Y</f>
        <v>5</v>
      </c>
      <c r="P28" s="474"/>
      <c r="Q28" s="475">
        <v>1</v>
      </c>
      <c r="R28" s="476">
        <v>0</v>
      </c>
      <c r="S28" s="474"/>
      <c r="T28" s="473">
        <f>M1B</f>
        <v>1</v>
      </c>
      <c r="U28" s="477" t="str">
        <f>IFERROR(IFERROR(VLOOKUP(VLOOKUP($H28,(PairingFrom):(PairingTo),3,FALSE),(ListFrom):(ListTo),MATCH("Code",Headwords,0),FALSE),VLOOKUP($H28,(PairingFrom):(PairingTo),3,FALSE)),"")</f>
        <v>吉富</v>
      </c>
      <c r="V28" s="487" t="str">
        <f>IFERROR(VLOOKUP(VLOOKUP($H28,(PairingFrom):(PairingTo),COLUMNS($S28:V28),FALSE),(ListFrom):(ListTo),MATCH("Code",Headwords,0),FALSE),"")</f>
        <v>北詰</v>
      </c>
      <c r="W28" s="528" t="str">
        <f>IF(ISTEXT(VLOOKUP($H28,(PairingFrom):(PairingTo),COLUMNS($S28:W28),FALSE)),VLOOKUP($H28,(PairingFrom):(PairingTo),COLUMNS($S28:W28),FALSE),"")</f>
        <v>→ MK</v>
      </c>
      <c r="X28" s="488" t="str">
        <f>IFERROR(VLOOKUP(VLOOKUP($H28,(PairingFrom):(PairingTo),COLUMNS($S28:X28),FALSE),(ListFrom):(ListTo),MATCH("Code",Headwords,0),FALSE),"")</f>
        <v>荒川</v>
      </c>
      <c r="Y28" s="489" t="str">
        <f>IFERROR(VLOOKUP(VLOOKUP($H28,(PairingFrom):(PairingTo),COLUMNS($S28:Y28),FALSE),(ListFrom):(ListTo),MATCH("Code",Headwords,0),FALSE),"")</f>
        <v>吉富</v>
      </c>
      <c r="Z28" s="528" t="str">
        <f>IF(ISTEXT(VLOOKUP($H28,(PairingFrom):(PairingTo),COLUMNS($S28:Z28),FALSE)),VLOOKUP($H28,(PairingFrom):(PairingTo),COLUMNS($S28:Z28),FALSE),"")</f>
        <v>→ RC</v>
      </c>
      <c r="AA28" s="490" t="str">
        <f>IFERROR(VLOOKUP(VLOOKUP($H28,(PairingFrom):(PairingTo),COLUMNS($S28:AA28),FALSE),(ListFrom):(ListTo),MATCH("Code",Headwords,0),FALSE),"")</f>
        <v>百済</v>
      </c>
      <c r="AC28" s="36" t="str">
        <f t="shared" si="18"/>
        <v>RR-北詰-吉富</v>
      </c>
      <c r="AD28" s="29">
        <f t="shared" ref="AD28:AD62" si="22">IF(ISNUMBER(Q28),Q28,"")</f>
        <v>1</v>
      </c>
      <c r="AE28" s="29" t="str">
        <f t="shared" ref="AE28:AE62" si="23">IF(ISNUMBER(P28),P28,"")</f>
        <v/>
      </c>
      <c r="AF28" s="36" t="str">
        <f t="shared" si="19"/>
        <v>RR-吉富-北詰</v>
      </c>
      <c r="AG28" s="29">
        <f t="shared" ref="AG28:AG62" si="24">IF(ISNUMBER(R28),R28,"")</f>
        <v>0</v>
      </c>
      <c r="AH28" s="33" t="str">
        <f t="shared" ref="AH28:AH62" si="25">IF(ISNUMBER(S28),S28,"")</f>
        <v/>
      </c>
    </row>
    <row r="29" spans="2:34" ht="24" customHeight="1">
      <c r="B29" s="30" t="str">
        <f t="shared" si="12"/>
        <v>RR</v>
      </c>
      <c r="C29" s="159"/>
      <c r="D29" s="30" t="str">
        <f t="shared" si="0"/>
        <v>RR</v>
      </c>
      <c r="E29" s="30">
        <f>E26+1</f>
        <v>8</v>
      </c>
      <c r="F29" s="30">
        <f>F26</f>
        <v>2</v>
      </c>
      <c r="G29" s="159" t="str">
        <f t="shared" si="3"/>
        <v>F8M2</v>
      </c>
      <c r="H29" s="30" t="str">
        <f t="shared" si="4"/>
        <v>RR_F8M2</v>
      </c>
      <c r="J29" s="697"/>
      <c r="K29" s="703"/>
      <c r="L29" s="205" t="str">
        <f t="shared" si="21"/>
        <v>Match 2</v>
      </c>
      <c r="M29" s="165" t="str">
        <f t="shared" si="15"/>
        <v>RR</v>
      </c>
      <c r="N29" s="71" t="str">
        <f>IFERROR(IFERROR(VLOOKUP(VLOOKUP($H29,(PairingFrom):(PairingTo),2,FALSE),(ListFrom):(ListTo),MATCH("Code",Headwords,0),FALSE),VLOOKUP($H29,(PairingFrom):(PairingTo),2,FALSE)),"")</f>
        <v>今井</v>
      </c>
      <c r="O29" s="441">
        <f>$O$15</f>
        <v>3</v>
      </c>
      <c r="P29" s="257"/>
      <c r="Q29" s="53">
        <v>1</v>
      </c>
      <c r="R29" s="54">
        <v>0</v>
      </c>
      <c r="S29" s="257"/>
      <c r="T29" s="441">
        <f>M2Y</f>
        <v>6</v>
      </c>
      <c r="U29" s="65" t="str">
        <f>IFERROR(IFERROR(VLOOKUP(VLOOKUP($H29,(PairingFrom):(PairingTo),3,FALSE),(ListFrom):(ListTo),MATCH("Code",Headwords,0),FALSE),VLOOKUP($H29,(PairingFrom):(PairingTo),3,FALSE)),"")</f>
        <v>東浦</v>
      </c>
      <c r="V29" s="482" t="str">
        <f>IFERROR(VLOOKUP(VLOOKUP($H29,(PairingFrom):(PairingTo),COLUMNS($S29:V29),FALSE),(ListFrom):(ListTo),MATCH("Code",Headwords,0),FALSE),"")</f>
        <v>今井</v>
      </c>
      <c r="W29" s="526" t="str">
        <f>IF(ISTEXT(VLOOKUP($H29,(PairingFrom):(PairingTo),COLUMNS($S29:W29),FALSE)),VLOOKUP($H29,(PairingFrom):(PairingTo),COLUMNS($S29:W29),FALSE),"")</f>
        <v>→ AN</v>
      </c>
      <c r="X29" s="406" t="str">
        <f>IFERROR(VLOOKUP(VLOOKUP($H29,(PairingFrom):(PairingTo),COLUMNS($S29:X29),FALSE),(ListFrom):(ListTo),MATCH("Code",Headwords,0),FALSE),"")</f>
        <v>加藤</v>
      </c>
      <c r="Y29" s="407" t="str">
        <f>IFERROR(VLOOKUP(VLOOKUP($H29,(PairingFrom):(PairingTo),COLUMNS($S29:Y29),FALSE),(ListFrom):(ListTo),MATCH("Code",Headwords,0),FALSE),"")</f>
        <v/>
      </c>
      <c r="Z29" s="526" t="str">
        <f>IF(ISTEXT(VLOOKUP($H29,(PairingFrom):(PairingTo),COLUMNS($S29:Z29),FALSE)),VLOOKUP($H29,(PairingFrom):(PairingTo),COLUMNS($S29:Z29),FALSE),"")</f>
        <v>RC</v>
      </c>
      <c r="AA29" s="408" t="str">
        <f>IFERROR(VLOOKUP(VLOOKUP($H29,(PairingFrom):(PairingTo),COLUMNS($S29:AA29),FALSE),(ListFrom):(ListTo),MATCH("Code",Headwords,0),FALSE),"")</f>
        <v>市川</v>
      </c>
      <c r="AC29" s="37" t="str">
        <f t="shared" si="18"/>
        <v>RR-今井-東浦</v>
      </c>
      <c r="AD29" s="30">
        <f t="shared" si="22"/>
        <v>1</v>
      </c>
      <c r="AE29" s="30" t="str">
        <f t="shared" si="23"/>
        <v/>
      </c>
      <c r="AF29" s="37" t="str">
        <f t="shared" si="19"/>
        <v>RR-東浦-今井</v>
      </c>
      <c r="AG29" s="30">
        <f t="shared" si="24"/>
        <v>0</v>
      </c>
      <c r="AH29" s="34" t="str">
        <f t="shared" si="25"/>
        <v/>
      </c>
    </row>
    <row r="30" spans="2:34" ht="24" hidden="1" customHeight="1" outlineLevel="1">
      <c r="B30" s="31" t="str">
        <f t="shared" si="12"/>
        <v>RR</v>
      </c>
      <c r="C30" s="160"/>
      <c r="D30" s="31" t="str">
        <f t="shared" si="0"/>
        <v>RR</v>
      </c>
      <c r="E30" s="31">
        <f>E27+1</f>
        <v>8</v>
      </c>
      <c r="F30" s="31">
        <f>F27</f>
        <v>3</v>
      </c>
      <c r="G30" s="160" t="str">
        <f t="shared" si="3"/>
        <v>F8M3</v>
      </c>
      <c r="H30" s="31" t="str">
        <f t="shared" si="4"/>
        <v>RR_F8M3</v>
      </c>
      <c r="J30" s="697"/>
      <c r="K30" s="699"/>
      <c r="L30" s="248" t="str">
        <f t="shared" si="21"/>
        <v>Match 3</v>
      </c>
      <c r="M30" s="249" t="str">
        <f t="shared" si="15"/>
        <v>RR</v>
      </c>
      <c r="N30" s="250">
        <f>IFERROR(IFERROR(VLOOKUP(VLOOKUP($H30,(PairingFrom):(PairingTo),2,FALSE),(ListFrom):(ListTo),MATCH("Code",Headwords,0),FALSE),VLOOKUP($H30,(PairingFrom):(PairingTo),2,FALSE)),"")</f>
        <v>0</v>
      </c>
      <c r="O30" s="442"/>
      <c r="P30" s="259"/>
      <c r="Q30" s="416"/>
      <c r="R30" s="417"/>
      <c r="S30" s="259"/>
      <c r="T30" s="442"/>
      <c r="U30" s="251">
        <f>IFERROR(IFERROR(VLOOKUP(VLOOKUP($H30,(PairingFrom):(PairingTo),3,FALSE),(ListFrom):(ListTo),MATCH("Code",Headwords,0),FALSE),VLOOKUP($H30,(PairingFrom):(PairingTo),3,FALSE)),"")</f>
        <v>0</v>
      </c>
      <c r="V30" s="483" t="str">
        <f>IFERROR(VLOOKUP(VLOOKUP($H30,(PairingFrom):(PairingTo),COLUMNS($S30:V30),FALSE),(ListFrom):(ListTo),MATCH("Code",Headwords,0),FALSE),"")</f>
        <v/>
      </c>
      <c r="W30" s="527" t="str">
        <f>IF(ISTEXT(VLOOKUP($H30,(PairingFrom):(PairingTo),COLUMNS($S30:W30),FALSE)),VLOOKUP($H30,(PairingFrom):(PairingTo),COLUMNS($S30:W30),FALSE),"")</f>
        <v/>
      </c>
      <c r="X30" s="484" t="str">
        <f>IFERROR(VLOOKUP(VLOOKUP($H30,(PairingFrom):(PairingTo),COLUMNS($S30:X30),FALSE),(ListFrom):(ListTo),MATCH("Code",Headwords,0),FALSE),"")</f>
        <v/>
      </c>
      <c r="Y30" s="485" t="str">
        <f>IFERROR(VLOOKUP(VLOOKUP($H30,(PairingFrom):(PairingTo),COLUMNS($S30:Y30),FALSE),(ListFrom):(ListTo),MATCH("Code",Headwords,0),FALSE),"")</f>
        <v/>
      </c>
      <c r="Z30" s="527" t="str">
        <f>IF(ISTEXT(VLOOKUP($H30,(PairingFrom):(PairingTo),COLUMNS($S30:Z30),FALSE)),VLOOKUP($H30,(PairingFrom):(PairingTo),COLUMNS($S30:Z30),FALSE),"")</f>
        <v/>
      </c>
      <c r="AA30" s="486" t="str">
        <f>IFERROR(VLOOKUP(VLOOKUP($H30,(PairingFrom):(PairingTo),COLUMNS($S30:AA30),FALSE),(ListFrom):(ListTo),MATCH("Code",Headwords,0),FALSE),"")</f>
        <v/>
      </c>
      <c r="AC30" s="38" t="str">
        <f t="shared" si="18"/>
        <v>RR-0-0</v>
      </c>
      <c r="AD30" s="31" t="str">
        <f t="shared" si="22"/>
        <v/>
      </c>
      <c r="AE30" s="31" t="str">
        <f t="shared" si="23"/>
        <v/>
      </c>
      <c r="AF30" s="38" t="str">
        <f t="shared" si="19"/>
        <v>RR-0-0</v>
      </c>
      <c r="AG30" s="31" t="str">
        <f t="shared" si="24"/>
        <v/>
      </c>
      <c r="AH30" s="35" t="str">
        <f t="shared" si="25"/>
        <v/>
      </c>
    </row>
    <row r="31" spans="2:34" ht="24" customHeight="1" collapsed="1">
      <c r="B31" s="30"/>
      <c r="C31" s="159"/>
      <c r="D31" s="30"/>
      <c r="E31" s="30"/>
      <c r="F31" s="30"/>
      <c r="G31" s="159"/>
      <c r="H31" s="30"/>
      <c r="J31" s="697"/>
      <c r="K31" s="530"/>
      <c r="L31" s="531"/>
      <c r="M31" s="532"/>
      <c r="N31" s="533"/>
      <c r="O31" s="534"/>
      <c r="P31" s="535"/>
      <c r="Q31" s="536"/>
      <c r="R31" s="537"/>
      <c r="S31" s="535"/>
      <c r="T31" s="534"/>
      <c r="U31" s="538"/>
      <c r="V31" s="539"/>
      <c r="W31" s="540"/>
      <c r="X31" s="541"/>
      <c r="Y31" s="542"/>
      <c r="Z31" s="540"/>
      <c r="AA31" s="543"/>
      <c r="AC31" s="37"/>
      <c r="AD31" s="30"/>
      <c r="AE31" s="30"/>
      <c r="AF31" s="37"/>
      <c r="AG31" s="30"/>
      <c r="AH31" s="34"/>
    </row>
    <row r="32" spans="2:34" ht="24" customHeight="1">
      <c r="B32" s="29" t="str">
        <f>B30</f>
        <v>RR</v>
      </c>
      <c r="C32" s="158"/>
      <c r="D32" s="29" t="str">
        <f t="shared" si="0"/>
        <v>RR</v>
      </c>
      <c r="E32" s="29">
        <f>E28+1</f>
        <v>9</v>
      </c>
      <c r="F32" s="29">
        <f>F28</f>
        <v>1</v>
      </c>
      <c r="G32" s="158" t="str">
        <f t="shared" si="3"/>
        <v>F9M1</v>
      </c>
      <c r="H32" s="29" t="str">
        <f t="shared" si="4"/>
        <v>RR_F9M1</v>
      </c>
      <c r="J32" s="697"/>
      <c r="K32" s="698" t="str">
        <f t="shared" si="20"/>
        <v>Flight 9</v>
      </c>
      <c r="L32" s="470" t="str">
        <f t="shared" si="21"/>
        <v>Match 1</v>
      </c>
      <c r="M32" s="471" t="str">
        <f t="shared" si="15"/>
        <v>RR</v>
      </c>
      <c r="N32" s="472" t="str">
        <f>IFERROR(IFERROR(VLOOKUP(VLOOKUP($H32,(PairingFrom):(PairingTo),2,FALSE),(ListFrom):(ListTo),MATCH("Code",Headwords,0),FALSE),VLOOKUP($H32,(PairingFrom):(PairingTo),2,FALSE)),"")</f>
        <v>百済</v>
      </c>
      <c r="O32" s="473">
        <f>M1B</f>
        <v>1</v>
      </c>
      <c r="P32" s="474"/>
      <c r="Q32" s="475">
        <v>0</v>
      </c>
      <c r="R32" s="476">
        <v>1</v>
      </c>
      <c r="S32" s="474"/>
      <c r="T32" s="473">
        <f>M2B</f>
        <v>4</v>
      </c>
      <c r="U32" s="477" t="str">
        <f>IFERROR(IFERROR(VLOOKUP(VLOOKUP($H32,(PairingFrom):(PairingTo),3,FALSE),(ListFrom):(ListTo),MATCH("Code",Headwords,0),FALSE),VLOOKUP($H32,(PairingFrom):(PairingTo),3,FALSE)),"")</f>
        <v>加藤</v>
      </c>
      <c r="V32" s="487" t="str">
        <f>IFERROR(VLOOKUP(VLOOKUP($H32,(PairingFrom):(PairingTo),COLUMNS($S32:V32),FALSE),(ListFrom):(ListTo),MATCH("Code",Headwords,0),FALSE),"")</f>
        <v/>
      </c>
      <c r="W32" s="528" t="str">
        <f>IF(ISTEXT(VLOOKUP($H32,(PairingFrom):(PairingTo),COLUMNS($S32:W32),FALSE)),VLOOKUP($H32,(PairingFrom):(PairingTo),COLUMNS($S32:W32),FALSE),"")</f>
        <v>MK</v>
      </c>
      <c r="X32" s="488" t="str">
        <f>IFERROR(VLOOKUP(VLOOKUP($H32,(PairingFrom):(PairingTo),COLUMNS($S32:X32),FALSE),(ListFrom):(ListTo),MATCH("Code",Headwords,0),FALSE),"")</f>
        <v>今井</v>
      </c>
      <c r="Y32" s="489" t="str">
        <f>IFERROR(VLOOKUP(VLOOKUP($H32,(PairingFrom):(PairingTo),COLUMNS($S32:Y32),FALSE),(ListFrom):(ListTo),MATCH("Code",Headwords,0),FALSE),"")</f>
        <v/>
      </c>
      <c r="Z32" s="528" t="str">
        <f>IF(ISTEXT(VLOOKUP($H32,(PairingFrom):(PairingTo),COLUMNS($S32:Z32),FALSE)),VLOOKUP($H32,(PairingFrom):(PairingTo),COLUMNS($S32:Z32),FALSE),"")</f>
        <v>RC</v>
      </c>
      <c r="AA32" s="490" t="str">
        <f>IFERROR(VLOOKUP(VLOOKUP($H32,(PairingFrom):(PairingTo),COLUMNS($S32:AA32),FALSE),(ListFrom):(ListTo),MATCH("Code",Headwords,0),FALSE),"")</f>
        <v>吉富</v>
      </c>
      <c r="AC32" s="36" t="str">
        <f t="shared" si="18"/>
        <v>RR-百済-加藤</v>
      </c>
      <c r="AD32" s="29">
        <f t="shared" si="22"/>
        <v>0</v>
      </c>
      <c r="AE32" s="29" t="str">
        <f t="shared" si="23"/>
        <v/>
      </c>
      <c r="AF32" s="36" t="str">
        <f t="shared" si="19"/>
        <v>RR-加藤-百済</v>
      </c>
      <c r="AG32" s="29">
        <f t="shared" si="24"/>
        <v>1</v>
      </c>
      <c r="AH32" s="33" t="str">
        <f t="shared" si="25"/>
        <v/>
      </c>
    </row>
    <row r="33" spans="2:34" ht="24" customHeight="1">
      <c r="B33" s="30" t="str">
        <f t="shared" si="12"/>
        <v>RR</v>
      </c>
      <c r="C33" s="159"/>
      <c r="D33" s="30" t="str">
        <f t="shared" si="0"/>
        <v>RR</v>
      </c>
      <c r="E33" s="30">
        <f>E29+1</f>
        <v>9</v>
      </c>
      <c r="F33" s="30">
        <f>F29</f>
        <v>2</v>
      </c>
      <c r="G33" s="159" t="str">
        <f t="shared" si="3"/>
        <v>F9M2</v>
      </c>
      <c r="H33" s="30" t="str">
        <f t="shared" si="4"/>
        <v>RR_F9M2</v>
      </c>
      <c r="J33" s="697"/>
      <c r="K33" s="703"/>
      <c r="L33" s="205" t="str">
        <f t="shared" si="21"/>
        <v>Match 2</v>
      </c>
      <c r="M33" s="165" t="str">
        <f t="shared" si="15"/>
        <v>RR</v>
      </c>
      <c r="N33" s="71" t="str">
        <f>IFERROR(IFERROR(VLOOKUP(VLOOKUP($H33,(PairingFrom):(PairingTo),2,FALSE),(ListFrom):(ListTo),MATCH("Code",Headwords,0),FALSE),VLOOKUP($H33,(PairingFrom):(PairingTo),2,FALSE)),"")</f>
        <v>東浦</v>
      </c>
      <c r="O33" s="441">
        <f>M2Y</f>
        <v>6</v>
      </c>
      <c r="P33" s="257"/>
      <c r="Q33" s="53">
        <v>0</v>
      </c>
      <c r="R33" s="54">
        <v>1</v>
      </c>
      <c r="S33" s="257"/>
      <c r="T33" s="441">
        <f>M1Y</f>
        <v>5</v>
      </c>
      <c r="U33" s="65" t="str">
        <f>IFERROR(IFERROR(VLOOKUP(VLOOKUP($H33,(PairingFrom):(PairingTo),3,FALSE),(ListFrom):(ListTo),MATCH("Code",Headwords,0),FALSE),VLOOKUP($H33,(PairingFrom):(PairingTo),3,FALSE)),"")</f>
        <v>荒川</v>
      </c>
      <c r="V33" s="482" t="str">
        <f>IFERROR(VLOOKUP(VLOOKUP($H33,(PairingFrom):(PairingTo),COLUMNS($S33:V33),FALSE),(ListFrom):(ListTo),MATCH("Code",Headwords,0),FALSE),"")</f>
        <v/>
      </c>
      <c r="W33" s="526" t="str">
        <f>IF(ISTEXT(VLOOKUP($H33,(PairingFrom):(PairingTo),COLUMNS($S33:W33),FALSE)),VLOOKUP($H33,(PairingFrom):(PairingTo),COLUMNS($S33:W33),FALSE),"")</f>
        <v>AN</v>
      </c>
      <c r="X33" s="406" t="str">
        <f>IFERROR(VLOOKUP(VLOOKUP($H33,(PairingFrom):(PairingTo),COLUMNS($S33:X33),FALSE),(ListFrom):(ListTo),MATCH("Code",Headwords,0),FALSE),"")</f>
        <v>北詰</v>
      </c>
      <c r="Y33" s="407" t="str">
        <f>IFERROR(VLOOKUP(VLOOKUP($H33,(PairingFrom):(PairingTo),COLUMNS($S33:Y33),FALSE),(ListFrom):(ListTo),MATCH("Code",Headwords,0),FALSE),"")</f>
        <v/>
      </c>
      <c r="Z33" s="526" t="str">
        <f>IF(ISTEXT(VLOOKUP($H33,(PairingFrom):(PairingTo),COLUMNS($S33:Z33),FALSE)),VLOOKUP($H33,(PairingFrom):(PairingTo),COLUMNS($S33:Z33),FALSE),"")</f>
        <v>RC</v>
      </c>
      <c r="AA33" s="408" t="str">
        <f>IFERROR(VLOOKUP(VLOOKUP($H33,(PairingFrom):(PairingTo),COLUMNS($S33:AA33),FALSE),(ListFrom):(ListTo),MATCH("Code",Headwords,0),FALSE),"")</f>
        <v>市川</v>
      </c>
      <c r="AC33" s="37" t="str">
        <f t="shared" si="18"/>
        <v>RR-東浦-荒川</v>
      </c>
      <c r="AD33" s="30">
        <f t="shared" si="22"/>
        <v>0</v>
      </c>
      <c r="AE33" s="30" t="str">
        <f t="shared" si="23"/>
        <v/>
      </c>
      <c r="AF33" s="37" t="str">
        <f t="shared" si="19"/>
        <v>RR-荒川-東浦</v>
      </c>
      <c r="AG33" s="30">
        <f t="shared" si="24"/>
        <v>1</v>
      </c>
      <c r="AH33" s="34" t="str">
        <f t="shared" si="25"/>
        <v/>
      </c>
    </row>
    <row r="34" spans="2:34" ht="24" hidden="1" customHeight="1" outlineLevel="1">
      <c r="B34" s="31" t="str">
        <f t="shared" si="12"/>
        <v>RR</v>
      </c>
      <c r="C34" s="160"/>
      <c r="D34" s="31" t="str">
        <f t="shared" si="0"/>
        <v>RR</v>
      </c>
      <c r="E34" s="31">
        <f>E30+1</f>
        <v>9</v>
      </c>
      <c r="F34" s="31">
        <f>F30</f>
        <v>3</v>
      </c>
      <c r="G34" s="160" t="str">
        <f t="shared" si="3"/>
        <v>F9M3</v>
      </c>
      <c r="H34" s="31" t="str">
        <f t="shared" si="4"/>
        <v>RR_F9M3</v>
      </c>
      <c r="J34" s="697"/>
      <c r="K34" s="699"/>
      <c r="L34" s="248" t="str">
        <f t="shared" si="21"/>
        <v>Match 3</v>
      </c>
      <c r="M34" s="249" t="str">
        <f t="shared" si="15"/>
        <v>RR</v>
      </c>
      <c r="N34" s="250">
        <f>IFERROR(IFERROR(VLOOKUP(VLOOKUP($H34,(PairingFrom):(PairingTo),2,FALSE),(ListFrom):(ListTo),MATCH("Code",Headwords,0),FALSE),VLOOKUP($H34,(PairingFrom):(PairingTo),2,FALSE)),"")</f>
        <v>0</v>
      </c>
      <c r="O34" s="442"/>
      <c r="P34" s="259"/>
      <c r="Q34" s="416"/>
      <c r="R34" s="417"/>
      <c r="S34" s="259"/>
      <c r="T34" s="442"/>
      <c r="U34" s="251">
        <f>IFERROR(IFERROR(VLOOKUP(VLOOKUP($H34,(PairingFrom):(PairingTo),3,FALSE),(ListFrom):(ListTo),MATCH("Code",Headwords,0),FALSE),VLOOKUP($H34,(PairingFrom):(PairingTo),3,FALSE)),"")</f>
        <v>0</v>
      </c>
      <c r="V34" s="483" t="str">
        <f>IFERROR(VLOOKUP(VLOOKUP($H34,(PairingFrom):(PairingTo),COLUMNS($S34:V34),FALSE),(ListFrom):(ListTo),MATCH("Code",Headwords,0),FALSE),"")</f>
        <v/>
      </c>
      <c r="W34" s="527" t="str">
        <f>IF(ISTEXT(VLOOKUP($H34,(PairingFrom):(PairingTo),COLUMNS($S34:W34),FALSE)),VLOOKUP($H34,(PairingFrom):(PairingTo),COLUMNS($S34:W34),FALSE),"")</f>
        <v/>
      </c>
      <c r="X34" s="484" t="str">
        <f>IFERROR(VLOOKUP(VLOOKUP($H34,(PairingFrom):(PairingTo),COLUMNS($S34:X34),FALSE),(ListFrom):(ListTo),MATCH("Code",Headwords,0),FALSE),"")</f>
        <v/>
      </c>
      <c r="Y34" s="485" t="str">
        <f>IFERROR(VLOOKUP(VLOOKUP($H34,(PairingFrom):(PairingTo),COLUMNS($S34:Y34),FALSE),(ListFrom):(ListTo),MATCH("Code",Headwords,0),FALSE),"")</f>
        <v/>
      </c>
      <c r="Z34" s="527" t="str">
        <f>IF(ISTEXT(VLOOKUP($H34,(PairingFrom):(PairingTo),COLUMNS($S34:Z34),FALSE)),VLOOKUP($H34,(PairingFrom):(PairingTo),COLUMNS($S34:Z34),FALSE),"")</f>
        <v/>
      </c>
      <c r="AA34" s="486" t="str">
        <f>IFERROR(VLOOKUP(VLOOKUP($H34,(PairingFrom):(PairingTo),COLUMNS($S34:AA34),FALSE),(ListFrom):(ListTo),MATCH("Code",Headwords,0),FALSE),"")</f>
        <v/>
      </c>
      <c r="AC34" s="38" t="str">
        <f t="shared" si="18"/>
        <v>RR-0-0</v>
      </c>
      <c r="AD34" s="31" t="str">
        <f t="shared" si="22"/>
        <v/>
      </c>
      <c r="AE34" s="31" t="str">
        <f t="shared" si="23"/>
        <v/>
      </c>
      <c r="AF34" s="38" t="str">
        <f t="shared" si="19"/>
        <v>RR-0-0</v>
      </c>
      <c r="AG34" s="31" t="str">
        <f t="shared" si="24"/>
        <v/>
      </c>
      <c r="AH34" s="35" t="str">
        <f t="shared" si="25"/>
        <v/>
      </c>
    </row>
    <row r="35" spans="2:34" ht="24" customHeight="1" collapsed="1">
      <c r="B35" s="29" t="str">
        <f t="shared" si="12"/>
        <v>RR</v>
      </c>
      <c r="C35" s="158"/>
      <c r="D35" s="29" t="str">
        <f t="shared" si="0"/>
        <v>RR</v>
      </c>
      <c r="E35" s="29">
        <f t="shared" si="13"/>
        <v>10</v>
      </c>
      <c r="F35" s="29">
        <f t="shared" si="14"/>
        <v>1</v>
      </c>
      <c r="G35" s="158" t="str">
        <f t="shared" si="3"/>
        <v>F10M1</v>
      </c>
      <c r="H35" s="29" t="str">
        <f t="shared" si="4"/>
        <v>RR_F10M1</v>
      </c>
      <c r="J35" s="697"/>
      <c r="K35" s="698" t="str">
        <f t="shared" si="20"/>
        <v>Flight 10</v>
      </c>
      <c r="L35" s="470" t="str">
        <f t="shared" si="21"/>
        <v>Match 1</v>
      </c>
      <c r="M35" s="471" t="str">
        <f t="shared" si="15"/>
        <v>RR</v>
      </c>
      <c r="N35" s="472" t="str">
        <f>IFERROR(IFERROR(VLOOKUP(VLOOKUP($H35,(PairingFrom):(PairingTo),2,FALSE),(ListFrom):(ListTo),MATCH("Code",Headwords,0),FALSE),VLOOKUP($H35,(PairingFrom):(PairingTo),2,FALSE)),"")</f>
        <v>荒川</v>
      </c>
      <c r="O35" s="473">
        <f>M1Y</f>
        <v>5</v>
      </c>
      <c r="P35" s="474"/>
      <c r="Q35" s="475">
        <v>1</v>
      </c>
      <c r="R35" s="476">
        <v>0</v>
      </c>
      <c r="S35" s="474"/>
      <c r="T35" s="473">
        <f>M1B</f>
        <v>1</v>
      </c>
      <c r="U35" s="477" t="str">
        <f>IFERROR(IFERROR(VLOOKUP(VLOOKUP($H35,(PairingFrom):(PairingTo),3,FALSE),(ListFrom):(ListTo),MATCH("Code",Headwords,0),FALSE),VLOOKUP($H35,(PairingFrom):(PairingTo),3,FALSE)),"")</f>
        <v>百済</v>
      </c>
      <c r="V35" s="487" t="str">
        <f>IFERROR(VLOOKUP(VLOOKUP($H35,(PairingFrom):(PairingTo),COLUMNS($S35:V35),FALSE),(ListFrom):(ListTo),MATCH("Code",Headwords,0),FALSE),"")</f>
        <v>荒川</v>
      </c>
      <c r="W35" s="528" t="str">
        <f>IF(ISTEXT(VLOOKUP($H35,(PairingFrom):(PairingTo),COLUMNS($S35:W35),FALSE)),VLOOKUP($H35,(PairingFrom):(PairingTo),COLUMNS($S35:W35),FALSE),"")</f>
        <v>→ MK</v>
      </c>
      <c r="X35" s="488" t="str">
        <f>IFERROR(VLOOKUP(VLOOKUP($H35,(PairingFrom):(PairingTo),COLUMNS($S35:X35),FALSE),(ListFrom):(ListTo),MATCH("Code",Headwords,0),FALSE),"")</f>
        <v>今井</v>
      </c>
      <c r="Y35" s="489" t="str">
        <f>IFERROR(VLOOKUP(VLOOKUP($H35,(PairingFrom):(PairingTo),COLUMNS($S35:Y35),FALSE),(ListFrom):(ListTo),MATCH("Code",Headwords,0),FALSE),"")</f>
        <v/>
      </c>
      <c r="Z35" s="528" t="str">
        <f>IF(ISTEXT(VLOOKUP($H35,(PairingFrom):(PairingTo),COLUMNS($S35:Z35),FALSE)),VLOOKUP($H35,(PairingFrom):(PairingTo),COLUMNS($S35:Z35),FALSE),"")</f>
        <v>RC</v>
      </c>
      <c r="AA35" s="490" t="str">
        <f>IFERROR(VLOOKUP(VLOOKUP($H35,(PairingFrom):(PairingTo),COLUMNS($S35:AA35),FALSE),(ListFrom):(ListTo),MATCH("Code",Headwords,0),FALSE),"")</f>
        <v>吉富</v>
      </c>
      <c r="AC35" s="36" t="str">
        <f t="shared" si="18"/>
        <v>RR-荒川-百済</v>
      </c>
      <c r="AD35" s="29">
        <f t="shared" si="22"/>
        <v>1</v>
      </c>
      <c r="AE35" s="29" t="str">
        <f t="shared" si="23"/>
        <v/>
      </c>
      <c r="AF35" s="36" t="str">
        <f t="shared" si="19"/>
        <v>RR-百済-荒川</v>
      </c>
      <c r="AG35" s="29">
        <f t="shared" si="24"/>
        <v>0</v>
      </c>
      <c r="AH35" s="33" t="str">
        <f t="shared" si="25"/>
        <v/>
      </c>
    </row>
    <row r="36" spans="2:34" ht="24" customHeight="1">
      <c r="B36" s="30" t="str">
        <f t="shared" si="12"/>
        <v>RR</v>
      </c>
      <c r="C36" s="159"/>
      <c r="D36" s="30" t="str">
        <f t="shared" si="0"/>
        <v>RR</v>
      </c>
      <c r="E36" s="30">
        <f t="shared" si="13"/>
        <v>10</v>
      </c>
      <c r="F36" s="30">
        <f t="shared" si="14"/>
        <v>2</v>
      </c>
      <c r="G36" s="159" t="str">
        <f t="shared" si="3"/>
        <v>F10M2</v>
      </c>
      <c r="H36" s="30" t="str">
        <f t="shared" si="4"/>
        <v>RR_F10M2</v>
      </c>
      <c r="J36" s="697"/>
      <c r="K36" s="703"/>
      <c r="L36" s="205" t="str">
        <f t="shared" si="21"/>
        <v>Match 2</v>
      </c>
      <c r="M36" s="165" t="str">
        <f t="shared" si="15"/>
        <v>RR</v>
      </c>
      <c r="N36" s="71" t="str">
        <f>IFERROR(IFERROR(VLOOKUP(VLOOKUP($H36,(PairingFrom):(PairingTo),2,FALSE),(ListFrom):(ListTo),MATCH("Code",Headwords,0),FALSE),VLOOKUP($H36,(PairingFrom):(PairingTo),2,FALSE)),"")</f>
        <v>加藤</v>
      </c>
      <c r="O36" s="441">
        <f>M2B</f>
        <v>4</v>
      </c>
      <c r="P36" s="257"/>
      <c r="Q36" s="53">
        <v>1</v>
      </c>
      <c r="R36" s="54">
        <v>0</v>
      </c>
      <c r="S36" s="257"/>
      <c r="T36" s="441">
        <f>M2Y</f>
        <v>6</v>
      </c>
      <c r="U36" s="65" t="str">
        <f>IFERROR(IFERROR(VLOOKUP(VLOOKUP($H36,(PairingFrom):(PairingTo),3,FALSE),(ListFrom):(ListTo),MATCH("Code",Headwords,0),FALSE),VLOOKUP($H36,(PairingFrom):(PairingTo),3,FALSE)),"")</f>
        <v>東浦</v>
      </c>
      <c r="V36" s="482" t="str">
        <f>IFERROR(VLOOKUP(VLOOKUP($H36,(PairingFrom):(PairingTo),COLUMNS($S36:V36),FALSE),(ListFrom):(ListTo),MATCH("Code",Headwords,0),FALSE),"")</f>
        <v>加藤</v>
      </c>
      <c r="W36" s="526" t="str">
        <f>IF(ISTEXT(VLOOKUP($H36,(PairingFrom):(PairingTo),COLUMNS($S36:W36),FALSE)),VLOOKUP($H36,(PairingFrom):(PairingTo),COLUMNS($S36:W36),FALSE),"")</f>
        <v>→ AN</v>
      </c>
      <c r="X36" s="406" t="str">
        <f>IFERROR(VLOOKUP(VLOOKUP($H36,(PairingFrom):(PairingTo),COLUMNS($S36:X36),FALSE),(ListFrom):(ListTo),MATCH("Code",Headwords,0),FALSE),"")</f>
        <v>北詰</v>
      </c>
      <c r="Y36" s="407" t="str">
        <f>IFERROR(VLOOKUP(VLOOKUP($H36,(PairingFrom):(PairingTo),COLUMNS($S36:Y36),FALSE),(ListFrom):(ListTo),MATCH("Code",Headwords,0),FALSE),"")</f>
        <v>東浦</v>
      </c>
      <c r="Z36" s="526" t="str">
        <f>IF(ISTEXT(VLOOKUP($H36,(PairingFrom):(PairingTo),COLUMNS($S36:Z36),FALSE)),VLOOKUP($H36,(PairingFrom):(PairingTo),COLUMNS($S36:Z36),FALSE),"")</f>
        <v>→ RC</v>
      </c>
      <c r="AA36" s="408" t="str">
        <f>IFERROR(VLOOKUP(VLOOKUP($H36,(PairingFrom):(PairingTo),COLUMNS($S36:AA36),FALSE),(ListFrom):(ListTo),MATCH("Code",Headwords,0),FALSE),"")</f>
        <v>市川</v>
      </c>
      <c r="AC36" s="37" t="str">
        <f t="shared" si="18"/>
        <v>RR-加藤-東浦</v>
      </c>
      <c r="AD36" s="30">
        <f t="shared" si="22"/>
        <v>1</v>
      </c>
      <c r="AE36" s="30" t="str">
        <f t="shared" si="23"/>
        <v/>
      </c>
      <c r="AF36" s="37" t="str">
        <f t="shared" si="19"/>
        <v>RR-東浦-加藤</v>
      </c>
      <c r="AG36" s="30">
        <f t="shared" si="24"/>
        <v>0</v>
      </c>
      <c r="AH36" s="34" t="str">
        <f t="shared" si="25"/>
        <v/>
      </c>
    </row>
    <row r="37" spans="2:34" ht="24" hidden="1" customHeight="1" outlineLevel="1">
      <c r="B37" s="31" t="str">
        <f t="shared" si="12"/>
        <v>RR</v>
      </c>
      <c r="C37" s="160"/>
      <c r="D37" s="31" t="str">
        <f t="shared" si="0"/>
        <v>RR</v>
      </c>
      <c r="E37" s="31">
        <f t="shared" si="13"/>
        <v>10</v>
      </c>
      <c r="F37" s="31">
        <f t="shared" si="14"/>
        <v>3</v>
      </c>
      <c r="G37" s="160" t="str">
        <f t="shared" si="3"/>
        <v>F10M3</v>
      </c>
      <c r="H37" s="31" t="str">
        <f t="shared" si="4"/>
        <v>RR_F10M3</v>
      </c>
      <c r="J37" s="697"/>
      <c r="K37" s="699"/>
      <c r="L37" s="248" t="str">
        <f t="shared" si="21"/>
        <v>Match 3</v>
      </c>
      <c r="M37" s="249" t="str">
        <f t="shared" si="15"/>
        <v>RR</v>
      </c>
      <c r="N37" s="250">
        <f>IFERROR(IFERROR(VLOOKUP(VLOOKUP($H37,(PairingFrom):(PairingTo),2,FALSE),(ListFrom):(ListTo),MATCH("Code",Headwords,0),FALSE),VLOOKUP($H37,(PairingFrom):(PairingTo),2,FALSE)),"")</f>
        <v>0</v>
      </c>
      <c r="O37" s="442"/>
      <c r="P37" s="259"/>
      <c r="Q37" s="416"/>
      <c r="R37" s="417"/>
      <c r="S37" s="259"/>
      <c r="T37" s="442"/>
      <c r="U37" s="251">
        <f>IFERROR(IFERROR(VLOOKUP(VLOOKUP($H37,(PairingFrom):(PairingTo),3,FALSE),(ListFrom):(ListTo),MATCH("Code",Headwords,0),FALSE),VLOOKUP($H37,(PairingFrom):(PairingTo),3,FALSE)),"")</f>
        <v>0</v>
      </c>
      <c r="V37" s="483" t="str">
        <f>IFERROR(VLOOKUP(VLOOKUP($H37,(PairingFrom):(PairingTo),COLUMNS($S37:V37),FALSE),(ListFrom):(ListTo),MATCH("Code",Headwords,0),FALSE),"")</f>
        <v/>
      </c>
      <c r="W37" s="527" t="str">
        <f>IF(ISTEXT(VLOOKUP($H37,(PairingFrom):(PairingTo),COLUMNS($S37:W37),FALSE)),VLOOKUP($H37,(PairingFrom):(PairingTo),COLUMNS($S37:W37),FALSE),"")</f>
        <v/>
      </c>
      <c r="X37" s="484" t="str">
        <f>IFERROR(VLOOKUP(VLOOKUP($H37,(PairingFrom):(PairingTo),COLUMNS($S37:X37),FALSE),(ListFrom):(ListTo),MATCH("Code",Headwords,0),FALSE),"")</f>
        <v/>
      </c>
      <c r="Y37" s="485" t="str">
        <f>IFERROR(VLOOKUP(VLOOKUP($H37,(PairingFrom):(PairingTo),COLUMNS($S37:Y37),FALSE),(ListFrom):(ListTo),MATCH("Code",Headwords,0),FALSE),"")</f>
        <v/>
      </c>
      <c r="Z37" s="527" t="str">
        <f>IF(ISTEXT(VLOOKUP($H37,(PairingFrom):(PairingTo),COLUMNS($S37:Z37),FALSE)),VLOOKUP($H37,(PairingFrom):(PairingTo),COLUMNS($S37:Z37),FALSE),"")</f>
        <v/>
      </c>
      <c r="AA37" s="486" t="str">
        <f>IFERROR(VLOOKUP(VLOOKUP($H37,(PairingFrom):(PairingTo),COLUMNS($S37:AA37),FALSE),(ListFrom):(ListTo),MATCH("Code",Headwords,0),FALSE),"")</f>
        <v/>
      </c>
      <c r="AC37" s="38" t="str">
        <f t="shared" si="18"/>
        <v>RR-0-0</v>
      </c>
      <c r="AD37" s="31" t="str">
        <f t="shared" si="22"/>
        <v/>
      </c>
      <c r="AE37" s="31" t="str">
        <f t="shared" si="23"/>
        <v/>
      </c>
      <c r="AF37" s="38" t="str">
        <f t="shared" si="19"/>
        <v>RR-0-0</v>
      </c>
      <c r="AG37" s="31" t="str">
        <f t="shared" si="24"/>
        <v/>
      </c>
      <c r="AH37" s="35" t="str">
        <f t="shared" si="25"/>
        <v/>
      </c>
    </row>
    <row r="38" spans="2:34" ht="24" customHeight="1" collapsed="1">
      <c r="B38" s="30"/>
      <c r="C38" s="159"/>
      <c r="D38" s="30"/>
      <c r="E38" s="30"/>
      <c r="F38" s="30"/>
      <c r="G38" s="159"/>
      <c r="H38" s="30"/>
      <c r="J38" s="697"/>
      <c r="K38" s="530"/>
      <c r="L38" s="531"/>
      <c r="M38" s="532"/>
      <c r="N38" s="533"/>
      <c r="O38" s="534"/>
      <c r="P38" s="535"/>
      <c r="Q38" s="536"/>
      <c r="R38" s="537"/>
      <c r="S38" s="535"/>
      <c r="T38" s="534"/>
      <c r="U38" s="538"/>
      <c r="V38" s="539"/>
      <c r="W38" s="540"/>
      <c r="X38" s="541"/>
      <c r="Y38" s="542"/>
      <c r="Z38" s="540"/>
      <c r="AA38" s="543"/>
      <c r="AC38" s="37"/>
      <c r="AD38" s="30"/>
      <c r="AE38" s="30"/>
      <c r="AF38" s="37"/>
      <c r="AG38" s="30"/>
      <c r="AH38" s="34"/>
    </row>
    <row r="39" spans="2:34" ht="24" customHeight="1">
      <c r="B39" s="29" t="str">
        <f>B37</f>
        <v>RR</v>
      </c>
      <c r="C39" s="158"/>
      <c r="D39" s="29" t="str">
        <f t="shared" si="0"/>
        <v>RR</v>
      </c>
      <c r="E39" s="29">
        <f>E35+1</f>
        <v>11</v>
      </c>
      <c r="F39" s="29">
        <f>F35</f>
        <v>1</v>
      </c>
      <c r="G39" s="158" t="str">
        <f t="shared" si="3"/>
        <v>F11M1</v>
      </c>
      <c r="H39" s="29" t="str">
        <f t="shared" si="4"/>
        <v>RR_F11M1</v>
      </c>
      <c r="J39" s="697"/>
      <c r="K39" s="698" t="str">
        <f t="shared" si="20"/>
        <v>Flight 11</v>
      </c>
      <c r="L39" s="470" t="str">
        <f t="shared" si="21"/>
        <v>Match 1</v>
      </c>
      <c r="M39" s="471" t="str">
        <f t="shared" si="15"/>
        <v>RR</v>
      </c>
      <c r="N39" s="472" t="str">
        <f>IFERROR(IFERROR(VLOOKUP(VLOOKUP($H39,(PairingFrom):(PairingTo),2,FALSE),(ListFrom):(ListTo),MATCH("Code",Headwords,0),FALSE),VLOOKUP($H39,(PairingFrom):(PairingTo),2,FALSE)),"")</f>
        <v>百済</v>
      </c>
      <c r="O39" s="473">
        <f>M1B</f>
        <v>1</v>
      </c>
      <c r="P39" s="474"/>
      <c r="Q39" s="475">
        <v>0</v>
      </c>
      <c r="R39" s="476">
        <v>1</v>
      </c>
      <c r="S39" s="474"/>
      <c r="T39" s="473">
        <f>$O$15</f>
        <v>3</v>
      </c>
      <c r="U39" s="477" t="str">
        <f>IFERROR(IFERROR(VLOOKUP(VLOOKUP($H39,(PairingFrom):(PairingTo),3,FALSE),(ListFrom):(ListTo),MATCH("Code",Headwords,0),FALSE),VLOOKUP($H39,(PairingFrom):(PairingTo),3,FALSE)),"")</f>
        <v>北詰</v>
      </c>
      <c r="V39" s="487" t="str">
        <f>IFERROR(VLOOKUP(VLOOKUP($H39,(PairingFrom):(PairingTo),COLUMNS($S39:V39),FALSE),(ListFrom):(ListTo),MATCH("Code",Headwords,0),FALSE),"")</f>
        <v/>
      </c>
      <c r="W39" s="528" t="str">
        <f>IF(ISTEXT(VLOOKUP($H39,(PairingFrom):(PairingTo),COLUMNS($S39:W39),FALSE)),VLOOKUP($H39,(PairingFrom):(PairingTo),COLUMNS($S39:W39),FALSE),"")</f>
        <v>RC</v>
      </c>
      <c r="X39" s="488" t="str">
        <f>IFERROR(VLOOKUP(VLOOKUP($H39,(PairingFrom):(PairingTo),COLUMNS($S39:X39),FALSE),(ListFrom):(ListTo),MATCH("Code",Headwords,0),FALSE),"")</f>
        <v>吉富</v>
      </c>
      <c r="Y39" s="489" t="str">
        <f>IFERROR(VLOOKUP(VLOOKUP($H39,(PairingFrom):(PairingTo),COLUMNS($S39:Y39),FALSE),(ListFrom):(ListTo),MATCH("Code",Headwords,0),FALSE),"")</f>
        <v/>
      </c>
      <c r="Z39" s="528" t="str">
        <f>IF(ISTEXT(VLOOKUP($H39,(PairingFrom):(PairingTo),COLUMNS($S39:Z39),FALSE)),VLOOKUP($H39,(PairingFrom):(PairingTo),COLUMNS($S39:Z39),FALSE),"")</f>
        <v>AN</v>
      </c>
      <c r="AA39" s="490" t="str">
        <f>IFERROR(VLOOKUP(VLOOKUP($H39,(PairingFrom):(PairingTo),COLUMNS($S39:AA39),FALSE),(ListFrom):(ListTo),MATCH("Code",Headwords,0),FALSE),"")</f>
        <v>荒川</v>
      </c>
      <c r="AC39" s="36" t="str">
        <f t="shared" si="18"/>
        <v>RR-百済-北詰</v>
      </c>
      <c r="AD39" s="29">
        <f t="shared" si="22"/>
        <v>0</v>
      </c>
      <c r="AE39" s="29" t="str">
        <f t="shared" si="23"/>
        <v/>
      </c>
      <c r="AF39" s="36" t="str">
        <f t="shared" si="19"/>
        <v>RR-北詰-百済</v>
      </c>
      <c r="AG39" s="29">
        <f t="shared" si="24"/>
        <v>1</v>
      </c>
      <c r="AH39" s="33" t="str">
        <f t="shared" si="25"/>
        <v/>
      </c>
    </row>
    <row r="40" spans="2:34" ht="24" customHeight="1">
      <c r="B40" s="30" t="str">
        <f t="shared" si="12"/>
        <v>RR</v>
      </c>
      <c r="C40" s="159"/>
      <c r="D40" s="30" t="str">
        <f t="shared" si="0"/>
        <v>RR</v>
      </c>
      <c r="E40" s="30">
        <f>E36+1</f>
        <v>11</v>
      </c>
      <c r="F40" s="30">
        <f>F36</f>
        <v>2</v>
      </c>
      <c r="G40" s="159" t="str">
        <f t="shared" si="3"/>
        <v>F11M2</v>
      </c>
      <c r="H40" s="30" t="str">
        <f t="shared" si="4"/>
        <v>RR_F11M2</v>
      </c>
      <c r="J40" s="697"/>
      <c r="K40" s="703"/>
      <c r="L40" s="205" t="str">
        <f t="shared" si="21"/>
        <v>Match 2</v>
      </c>
      <c r="M40" s="165" t="str">
        <f t="shared" si="15"/>
        <v>RR</v>
      </c>
      <c r="N40" s="71" t="str">
        <f>IFERROR(IFERROR(VLOOKUP(VLOOKUP($H40,(PairingFrom):(PairingTo),2,FALSE),(ListFrom):(ListTo),MATCH("Code",Headwords,0),FALSE),VLOOKUP($H40,(PairingFrom):(PairingTo),2,FALSE)),"")</f>
        <v>今井</v>
      </c>
      <c r="O40" s="441">
        <f>M1Y</f>
        <v>5</v>
      </c>
      <c r="P40" s="257"/>
      <c r="Q40" s="53">
        <v>1</v>
      </c>
      <c r="R40" s="54">
        <v>0</v>
      </c>
      <c r="S40" s="257"/>
      <c r="T40" s="441">
        <v>4</v>
      </c>
      <c r="U40" s="65" t="str">
        <f>IFERROR(IFERROR(VLOOKUP(VLOOKUP($H40,(PairingFrom):(PairingTo),3,FALSE),(ListFrom):(ListTo),MATCH("Code",Headwords,0),FALSE),VLOOKUP($H40,(PairingFrom):(PairingTo),3,FALSE)),"")</f>
        <v>市川</v>
      </c>
      <c r="V40" s="482" t="str">
        <f>IFERROR(VLOOKUP(VLOOKUP($H40,(PairingFrom):(PairingTo),COLUMNS($S40:V40),FALSE),(ListFrom):(ListTo),MATCH("Code",Headwords,0),FALSE),"")</f>
        <v/>
      </c>
      <c r="W40" s="526" t="str">
        <f>IF(ISTEXT(VLOOKUP($H40,(PairingFrom):(PairingTo),COLUMNS($S40:W40),FALSE)),VLOOKUP($H40,(PairingFrom):(PairingTo),COLUMNS($S40:W40),FALSE),"")</f>
        <v>RC</v>
      </c>
      <c r="X40" s="406" t="str">
        <f>IFERROR(VLOOKUP(VLOOKUP($H40,(PairingFrom):(PairingTo),COLUMNS($S40:X40),FALSE),(ListFrom):(ListTo),MATCH("Code",Headwords,0),FALSE),"")</f>
        <v>東浦</v>
      </c>
      <c r="Y40" s="407" t="str">
        <f>IFERROR(VLOOKUP(VLOOKUP($H40,(PairingFrom):(PairingTo),COLUMNS($S40:Y40),FALSE),(ListFrom):(ListTo),MATCH("Code",Headwords,0),FALSE),"")</f>
        <v/>
      </c>
      <c r="Z40" s="526" t="str">
        <f>IF(ISTEXT(VLOOKUP($H40,(PairingFrom):(PairingTo),COLUMNS($S40:Z40),FALSE)),VLOOKUP($H40,(PairingFrom):(PairingTo),COLUMNS($S40:Z40),FALSE),"")</f>
        <v>MK</v>
      </c>
      <c r="AA40" s="408" t="str">
        <f>IFERROR(VLOOKUP(VLOOKUP($H40,(PairingFrom):(PairingTo),COLUMNS($S40:AA40),FALSE),(ListFrom):(ListTo),MATCH("Code",Headwords,0),FALSE),"")</f>
        <v>加藤</v>
      </c>
      <c r="AC40" s="37" t="str">
        <f t="shared" si="18"/>
        <v>RR-今井-市川</v>
      </c>
      <c r="AD40" s="30">
        <f t="shared" si="22"/>
        <v>1</v>
      </c>
      <c r="AE40" s="30" t="str">
        <f t="shared" si="23"/>
        <v/>
      </c>
      <c r="AF40" s="37" t="str">
        <f t="shared" si="19"/>
        <v>RR-市川-今井</v>
      </c>
      <c r="AG40" s="30">
        <f t="shared" si="24"/>
        <v>0</v>
      </c>
      <c r="AH40" s="34" t="str">
        <f t="shared" si="25"/>
        <v/>
      </c>
    </row>
    <row r="41" spans="2:34" ht="24" hidden="1" customHeight="1" outlineLevel="1">
      <c r="B41" s="31" t="str">
        <f t="shared" si="12"/>
        <v>RR</v>
      </c>
      <c r="C41" s="160"/>
      <c r="D41" s="31" t="str">
        <f t="shared" si="0"/>
        <v>RR</v>
      </c>
      <c r="E41" s="31">
        <f>E37+1</f>
        <v>11</v>
      </c>
      <c r="F41" s="31">
        <f>F37</f>
        <v>3</v>
      </c>
      <c r="G41" s="160" t="str">
        <f t="shared" si="3"/>
        <v>F11M3</v>
      </c>
      <c r="H41" s="31" t="str">
        <f t="shared" si="4"/>
        <v>RR_F11M3</v>
      </c>
      <c r="J41" s="697"/>
      <c r="K41" s="699"/>
      <c r="L41" s="248" t="str">
        <f t="shared" si="21"/>
        <v>Match 3</v>
      </c>
      <c r="M41" s="249" t="str">
        <f t="shared" si="15"/>
        <v>RR</v>
      </c>
      <c r="N41" s="250">
        <f>IFERROR(IFERROR(VLOOKUP(VLOOKUP($H41,(PairingFrom):(PairingTo),2,FALSE),(ListFrom):(ListTo),MATCH("Code",Headwords,0),FALSE),VLOOKUP($H41,(PairingFrom):(PairingTo),2,FALSE)),"")</f>
        <v>0</v>
      </c>
      <c r="O41" s="442"/>
      <c r="P41" s="259"/>
      <c r="Q41" s="416"/>
      <c r="R41" s="417"/>
      <c r="S41" s="259"/>
      <c r="T41" s="442"/>
      <c r="U41" s="251">
        <f>IFERROR(IFERROR(VLOOKUP(VLOOKUP($H41,(PairingFrom):(PairingTo),3,FALSE),(ListFrom):(ListTo),MATCH("Code",Headwords,0),FALSE),VLOOKUP($H41,(PairingFrom):(PairingTo),3,FALSE)),"")</f>
        <v>0</v>
      </c>
      <c r="V41" s="483" t="str">
        <f>IFERROR(VLOOKUP(VLOOKUP($H41,(PairingFrom):(PairingTo),COLUMNS($S41:V41),FALSE),(ListFrom):(ListTo),MATCH("Code",Headwords,0),FALSE),"")</f>
        <v/>
      </c>
      <c r="W41" s="527" t="str">
        <f>IF(ISTEXT(VLOOKUP($H41,(PairingFrom):(PairingTo),COLUMNS($S41:W41),FALSE)),VLOOKUP($H41,(PairingFrom):(PairingTo),COLUMNS($S41:W41),FALSE),"")</f>
        <v/>
      </c>
      <c r="X41" s="484" t="str">
        <f>IFERROR(VLOOKUP(VLOOKUP($H41,(PairingFrom):(PairingTo),COLUMNS($S41:X41),FALSE),(ListFrom):(ListTo),MATCH("Code",Headwords,0),FALSE),"")</f>
        <v/>
      </c>
      <c r="Y41" s="485" t="str">
        <f>IFERROR(VLOOKUP(VLOOKUP($H41,(PairingFrom):(PairingTo),COLUMNS($S41:Y41),FALSE),(ListFrom):(ListTo),MATCH("Code",Headwords,0),FALSE),"")</f>
        <v/>
      </c>
      <c r="Z41" s="527" t="str">
        <f>IF(ISTEXT(VLOOKUP($H41,(PairingFrom):(PairingTo),COLUMNS($S41:Z41),FALSE)),VLOOKUP($H41,(PairingFrom):(PairingTo),COLUMNS($S41:Z41),FALSE),"")</f>
        <v/>
      </c>
      <c r="AA41" s="486" t="str">
        <f>IFERROR(VLOOKUP(VLOOKUP($H41,(PairingFrom):(PairingTo),COLUMNS($S41:AA41),FALSE),(ListFrom):(ListTo),MATCH("Code",Headwords,0),FALSE),"")</f>
        <v/>
      </c>
      <c r="AC41" s="38" t="str">
        <f t="shared" si="18"/>
        <v>RR-0-0</v>
      </c>
      <c r="AD41" s="31" t="str">
        <f t="shared" si="22"/>
        <v/>
      </c>
      <c r="AE41" s="31" t="str">
        <f t="shared" si="23"/>
        <v/>
      </c>
      <c r="AF41" s="38" t="str">
        <f t="shared" si="19"/>
        <v>RR-0-0</v>
      </c>
      <c r="AG41" s="31" t="str">
        <f t="shared" si="24"/>
        <v/>
      </c>
      <c r="AH41" s="35" t="str">
        <f t="shared" si="25"/>
        <v/>
      </c>
    </row>
    <row r="42" spans="2:34" ht="24" customHeight="1" collapsed="1">
      <c r="B42" s="29" t="str">
        <f t="shared" si="12"/>
        <v>RR</v>
      </c>
      <c r="C42" s="158"/>
      <c r="D42" s="29" t="str">
        <f t="shared" si="0"/>
        <v>RR</v>
      </c>
      <c r="E42" s="29">
        <f t="shared" si="13"/>
        <v>12</v>
      </c>
      <c r="F42" s="29">
        <f t="shared" si="14"/>
        <v>1</v>
      </c>
      <c r="G42" s="158" t="str">
        <f t="shared" si="3"/>
        <v>F12M1</v>
      </c>
      <c r="H42" s="29" t="str">
        <f t="shared" si="4"/>
        <v>RR_F12M1</v>
      </c>
      <c r="J42" s="697"/>
      <c r="K42" s="698" t="str">
        <f t="shared" si="20"/>
        <v>Flight 12</v>
      </c>
      <c r="L42" s="470" t="str">
        <f t="shared" si="21"/>
        <v>Match 1</v>
      </c>
      <c r="M42" s="471" t="str">
        <f t="shared" si="15"/>
        <v>RR</v>
      </c>
      <c r="N42" s="472" t="str">
        <f>IFERROR(IFERROR(VLOOKUP(VLOOKUP($H42,(PairingFrom):(PairingTo),2,FALSE),(ListFrom):(ListTo),MATCH("Code",Headwords,0),FALSE),VLOOKUP($H42,(PairingFrom):(PairingTo),2,FALSE)),"")</f>
        <v>今井</v>
      </c>
      <c r="O42" s="473">
        <f>M1Y</f>
        <v>5</v>
      </c>
      <c r="P42" s="474"/>
      <c r="Q42" s="475">
        <v>1</v>
      </c>
      <c r="R42" s="476">
        <v>0</v>
      </c>
      <c r="S42" s="474"/>
      <c r="T42" s="473">
        <f>M1B</f>
        <v>1</v>
      </c>
      <c r="U42" s="477" t="str">
        <f>IFERROR(IFERROR(VLOOKUP(VLOOKUP($H42,(PairingFrom):(PairingTo),3,FALSE),(ListFrom):(ListTo),MATCH("Code",Headwords,0),FALSE),VLOOKUP($H42,(PairingFrom):(PairingTo),3,FALSE)),"")</f>
        <v>百済</v>
      </c>
      <c r="V42" s="487" t="str">
        <f>IFERROR(VLOOKUP(VLOOKUP($H42,(PairingFrom):(PairingTo),COLUMNS($S42:V42),FALSE),(ListFrom):(ListTo),MATCH("Code",Headwords,0),FALSE),"")</f>
        <v>今井</v>
      </c>
      <c r="W42" s="528" t="str">
        <f>IF(ISTEXT(VLOOKUP($H42,(PairingFrom):(PairingTo),COLUMNS($S42:W42),FALSE)),VLOOKUP($H42,(PairingFrom):(PairingTo),COLUMNS($S42:W42),FALSE),"")</f>
        <v>→ RC</v>
      </c>
      <c r="X42" s="488" t="str">
        <f>IFERROR(VLOOKUP(VLOOKUP($H42,(PairingFrom):(PairingTo),COLUMNS($S42:X42),FALSE),(ListFrom):(ListTo),MATCH("Code",Headwords,0),FALSE),"")</f>
        <v>吉富</v>
      </c>
      <c r="Y42" s="489" t="str">
        <f>IFERROR(VLOOKUP(VLOOKUP($H42,(PairingFrom):(PairingTo),COLUMNS($S42:Y42),FALSE),(ListFrom):(ListTo),MATCH("Code",Headwords,0),FALSE),"")</f>
        <v>百済</v>
      </c>
      <c r="Z42" s="528" t="str">
        <f>IF(ISTEXT(VLOOKUP($H42,(PairingFrom):(PairingTo),COLUMNS($S42:Z42),FALSE)),VLOOKUP($H42,(PairingFrom):(PairingTo),COLUMNS($S42:Z42),FALSE),"")</f>
        <v>→ AN</v>
      </c>
      <c r="AA42" s="490" t="str">
        <f>IFERROR(VLOOKUP(VLOOKUP($H42,(PairingFrom):(PairingTo),COLUMNS($S42:AA42),FALSE),(ListFrom):(ListTo),MATCH("Code",Headwords,0),FALSE),"")</f>
        <v>荒川</v>
      </c>
      <c r="AC42" s="36" t="str">
        <f t="shared" si="18"/>
        <v>RR-今井-百済</v>
      </c>
      <c r="AD42" s="29">
        <f t="shared" si="22"/>
        <v>1</v>
      </c>
      <c r="AE42" s="29" t="str">
        <f t="shared" si="23"/>
        <v/>
      </c>
      <c r="AF42" s="36" t="str">
        <f t="shared" si="19"/>
        <v>RR-百済-今井</v>
      </c>
      <c r="AG42" s="29">
        <f t="shared" si="24"/>
        <v>0</v>
      </c>
      <c r="AH42" s="33" t="str">
        <f t="shared" si="25"/>
        <v/>
      </c>
    </row>
    <row r="43" spans="2:34" ht="24" customHeight="1">
      <c r="B43" s="30" t="str">
        <f t="shared" si="12"/>
        <v>RR</v>
      </c>
      <c r="C43" s="159"/>
      <c r="D43" s="30" t="str">
        <f t="shared" si="0"/>
        <v>RR</v>
      </c>
      <c r="E43" s="30">
        <f t="shared" si="13"/>
        <v>12</v>
      </c>
      <c r="F43" s="30">
        <f t="shared" si="14"/>
        <v>2</v>
      </c>
      <c r="G43" s="159" t="str">
        <f t="shared" si="3"/>
        <v>F12M2</v>
      </c>
      <c r="H43" s="30" t="str">
        <f t="shared" si="4"/>
        <v>RR_F12M2</v>
      </c>
      <c r="J43" s="697"/>
      <c r="K43" s="703"/>
      <c r="L43" s="205" t="str">
        <f t="shared" ref="L43:L55" si="26">CONCATENATE("Match ",F43)</f>
        <v>Match 2</v>
      </c>
      <c r="M43" s="165" t="str">
        <f t="shared" ref="M43:M55" si="27">IF(ISTEXT(B43),B43,"")</f>
        <v>RR</v>
      </c>
      <c r="N43" s="71" t="str">
        <f>IFERROR(IFERROR(VLOOKUP(VLOOKUP($H43,(PairingFrom):(PairingTo),2,FALSE),(ListFrom):(ListTo),MATCH("Code",Headwords,0),FALSE),VLOOKUP($H43,(PairingFrom):(PairingTo),2,FALSE)),"")</f>
        <v>市川</v>
      </c>
      <c r="O43" s="441">
        <v>4</v>
      </c>
      <c r="P43" s="257"/>
      <c r="Q43" s="53">
        <v>1</v>
      </c>
      <c r="R43" s="54">
        <v>0</v>
      </c>
      <c r="S43" s="257"/>
      <c r="T43" s="441">
        <f>$O$15</f>
        <v>3</v>
      </c>
      <c r="U43" s="65" t="str">
        <f>IFERROR(IFERROR(VLOOKUP(VLOOKUP($H43,(PairingFrom):(PairingTo),3,FALSE),(ListFrom):(ListTo),MATCH("Code",Headwords,0),FALSE),VLOOKUP($H43,(PairingFrom):(PairingTo),3,FALSE)),"")</f>
        <v>北詰</v>
      </c>
      <c r="V43" s="482" t="str">
        <f>IFERROR(VLOOKUP(VLOOKUP($H43,(PairingFrom):(PairingTo),COLUMNS($S43:V43),FALSE),(ListFrom):(ListTo),MATCH("Code",Headwords,0),FALSE),"")</f>
        <v/>
      </c>
      <c r="W43" s="526" t="str">
        <f>IF(ISTEXT(VLOOKUP($H43,(PairingFrom):(PairingTo),COLUMNS($S43:W43),FALSE)),VLOOKUP($H43,(PairingFrom):(PairingTo),COLUMNS($S43:W43),FALSE),"")</f>
        <v>RC</v>
      </c>
      <c r="X43" s="406" t="str">
        <f>IFERROR(VLOOKUP(VLOOKUP($H43,(PairingFrom):(PairingTo),COLUMNS($S43:X43),FALSE),(ListFrom):(ListTo),MATCH("Code",Headwords,0),FALSE),"")</f>
        <v>東浦</v>
      </c>
      <c r="Y43" s="407" t="str">
        <f>IFERROR(VLOOKUP(VLOOKUP($H43,(PairingFrom):(PairingTo),COLUMNS($S43:Y43),FALSE),(ListFrom):(ListTo),MATCH("Code",Headwords,0),FALSE),"")</f>
        <v>北詰</v>
      </c>
      <c r="Z43" s="526" t="str">
        <f>IF(ISTEXT(VLOOKUP($H43,(PairingFrom):(PairingTo),COLUMNS($S43:Z43),FALSE)),VLOOKUP($H43,(PairingFrom):(PairingTo),COLUMNS($S43:Z43),FALSE),"")</f>
        <v>→ MK</v>
      </c>
      <c r="AA43" s="408" t="str">
        <f>IFERROR(VLOOKUP(VLOOKUP($H43,(PairingFrom):(PairingTo),COLUMNS($S43:AA43),FALSE),(ListFrom):(ListTo),MATCH("Code",Headwords,0),FALSE),"")</f>
        <v>加藤</v>
      </c>
      <c r="AC43" s="37" t="str">
        <f t="shared" ref="AC43:AC55" si="28">CONCATENATE(D43,"-",N43,"-",U43)</f>
        <v>RR-市川-北詰</v>
      </c>
      <c r="AD43" s="30">
        <f t="shared" ref="AD43:AD55" si="29">IF(ISNUMBER(Q43),Q43,"")</f>
        <v>1</v>
      </c>
      <c r="AE43" s="30" t="str">
        <f t="shared" ref="AE43:AE55" si="30">IF(ISNUMBER(P43),P43,"")</f>
        <v/>
      </c>
      <c r="AF43" s="37" t="str">
        <f t="shared" ref="AF43:AF55" si="31">CONCATENATE(D43,"-",U43,"-",N43)</f>
        <v>RR-北詰-市川</v>
      </c>
      <c r="AG43" s="30">
        <f t="shared" ref="AG43:AG55" si="32">IF(ISNUMBER(R43),R43,"")</f>
        <v>0</v>
      </c>
      <c r="AH43" s="34" t="str">
        <f t="shared" ref="AH43:AH55" si="33">IF(ISNUMBER(S43),S43,"")</f>
        <v/>
      </c>
    </row>
    <row r="44" spans="2:34" ht="24" hidden="1" customHeight="1" outlineLevel="1">
      <c r="B44" s="31" t="str">
        <f t="shared" si="12"/>
        <v>RR</v>
      </c>
      <c r="C44" s="160"/>
      <c r="D44" s="31" t="str">
        <f t="shared" si="0"/>
        <v>RR</v>
      </c>
      <c r="E44" s="31">
        <f t="shared" si="13"/>
        <v>12</v>
      </c>
      <c r="F44" s="31">
        <f t="shared" si="14"/>
        <v>3</v>
      </c>
      <c r="G44" s="160" t="str">
        <f t="shared" si="3"/>
        <v>F12M3</v>
      </c>
      <c r="H44" s="31" t="str">
        <f t="shared" si="4"/>
        <v>RR_F12M3</v>
      </c>
      <c r="J44" s="697"/>
      <c r="K44" s="699"/>
      <c r="L44" s="248" t="str">
        <f t="shared" si="26"/>
        <v>Match 3</v>
      </c>
      <c r="M44" s="249" t="str">
        <f t="shared" si="27"/>
        <v>RR</v>
      </c>
      <c r="N44" s="250">
        <f>IFERROR(IFERROR(VLOOKUP(VLOOKUP($H44,(PairingFrom):(PairingTo),2,FALSE),(ListFrom):(ListTo),MATCH("Code",Headwords,0),FALSE),VLOOKUP($H44,(PairingFrom):(PairingTo),2,FALSE)),"")</f>
        <v>0</v>
      </c>
      <c r="O44" s="442"/>
      <c r="P44" s="259"/>
      <c r="Q44" s="416"/>
      <c r="R44" s="417"/>
      <c r="S44" s="259"/>
      <c r="T44" s="442"/>
      <c r="U44" s="251">
        <f>IFERROR(IFERROR(VLOOKUP(VLOOKUP($H44,(PairingFrom):(PairingTo),3,FALSE),(ListFrom):(ListTo),MATCH("Code",Headwords,0),FALSE),VLOOKUP($H44,(PairingFrom):(PairingTo),3,FALSE)),"")</f>
        <v>0</v>
      </c>
      <c r="V44" s="483" t="str">
        <f>IFERROR(VLOOKUP(VLOOKUP($H44,(PairingFrom):(PairingTo),COLUMNS($S44:V44),FALSE),(ListFrom):(ListTo),MATCH("Code",Headwords,0),FALSE),"")</f>
        <v/>
      </c>
      <c r="W44" s="527" t="str">
        <f>IF(ISTEXT(VLOOKUP($H44,(PairingFrom):(PairingTo),COLUMNS($S44:W44),FALSE)),VLOOKUP($H44,(PairingFrom):(PairingTo),COLUMNS($S44:W44),FALSE),"")</f>
        <v/>
      </c>
      <c r="X44" s="484" t="str">
        <f>IFERROR(VLOOKUP(VLOOKUP($H44,(PairingFrom):(PairingTo),COLUMNS($S44:X44),FALSE),(ListFrom):(ListTo),MATCH("Code",Headwords,0),FALSE),"")</f>
        <v/>
      </c>
      <c r="Y44" s="485" t="str">
        <f>IFERROR(VLOOKUP(VLOOKUP($H44,(PairingFrom):(PairingTo),COLUMNS($S44:Y44),FALSE),(ListFrom):(ListTo),MATCH("Code",Headwords,0),FALSE),"")</f>
        <v/>
      </c>
      <c r="Z44" s="527" t="str">
        <f>IF(ISTEXT(VLOOKUP($H44,(PairingFrom):(PairingTo),COLUMNS($S44:Z44),FALSE)),VLOOKUP($H44,(PairingFrom):(PairingTo),COLUMNS($S44:Z44),FALSE),"")</f>
        <v/>
      </c>
      <c r="AA44" s="486" t="str">
        <f>IFERROR(VLOOKUP(VLOOKUP($H44,(PairingFrom):(PairingTo),COLUMNS($S44:AA44),FALSE),(ListFrom):(ListTo),MATCH("Code",Headwords,0),FALSE),"")</f>
        <v/>
      </c>
      <c r="AC44" s="38" t="str">
        <f t="shared" si="28"/>
        <v>RR-0-0</v>
      </c>
      <c r="AD44" s="31" t="str">
        <f t="shared" si="29"/>
        <v/>
      </c>
      <c r="AE44" s="31" t="str">
        <f t="shared" si="30"/>
        <v/>
      </c>
      <c r="AF44" s="38" t="str">
        <f t="shared" si="31"/>
        <v>RR-0-0</v>
      </c>
      <c r="AG44" s="31" t="str">
        <f t="shared" si="32"/>
        <v/>
      </c>
      <c r="AH44" s="35" t="str">
        <f t="shared" si="33"/>
        <v/>
      </c>
    </row>
    <row r="45" spans="2:34" ht="24" customHeight="1" collapsed="1">
      <c r="B45" s="30"/>
      <c r="C45" s="159"/>
      <c r="D45" s="30"/>
      <c r="E45" s="30"/>
      <c r="F45" s="30"/>
      <c r="G45" s="159"/>
      <c r="H45" s="30"/>
      <c r="J45" s="697"/>
      <c r="K45" s="530"/>
      <c r="L45" s="531"/>
      <c r="M45" s="532"/>
      <c r="N45" s="533"/>
      <c r="O45" s="534"/>
      <c r="P45" s="535"/>
      <c r="Q45" s="536"/>
      <c r="R45" s="537"/>
      <c r="S45" s="535"/>
      <c r="T45" s="534"/>
      <c r="U45" s="538"/>
      <c r="V45" s="539"/>
      <c r="W45" s="540"/>
      <c r="X45" s="541"/>
      <c r="Y45" s="542"/>
      <c r="Z45" s="540"/>
      <c r="AA45" s="543"/>
      <c r="AC45" s="37"/>
      <c r="AD45" s="30"/>
      <c r="AE45" s="30"/>
      <c r="AF45" s="37"/>
      <c r="AG45" s="30"/>
      <c r="AH45" s="34"/>
    </row>
    <row r="46" spans="2:34" ht="24" customHeight="1">
      <c r="B46" s="29" t="str">
        <f>B44</f>
        <v>RR</v>
      </c>
      <c r="C46" s="158"/>
      <c r="D46" s="29" t="str">
        <f t="shared" si="0"/>
        <v>RR</v>
      </c>
      <c r="E46" s="29">
        <f>E42+1</f>
        <v>13</v>
      </c>
      <c r="F46" s="29">
        <f>F42</f>
        <v>1</v>
      </c>
      <c r="G46" s="158" t="str">
        <f t="shared" si="3"/>
        <v>F13M1</v>
      </c>
      <c r="H46" s="29" t="str">
        <f t="shared" si="4"/>
        <v>RR_F13M1</v>
      </c>
      <c r="J46" s="697"/>
      <c r="K46" s="698" t="str">
        <f t="shared" ref="K46:K55" si="34">CONCATENATE("Flight ",E46)</f>
        <v>Flight 13</v>
      </c>
      <c r="L46" s="470" t="str">
        <f t="shared" si="26"/>
        <v>Match 1</v>
      </c>
      <c r="M46" s="471" t="str">
        <f t="shared" si="27"/>
        <v>RR</v>
      </c>
      <c r="N46" s="472" t="str">
        <f>IFERROR(IFERROR(VLOOKUP(VLOOKUP($H46,(PairingFrom):(PairingTo),2,FALSE),(ListFrom):(ListTo),MATCH("Code",Headwords,0),FALSE),VLOOKUP($H46,(PairingFrom):(PairingTo),2,FALSE)),"")</f>
        <v>荒川</v>
      </c>
      <c r="O46" s="473">
        <v>6</v>
      </c>
      <c r="P46" s="474"/>
      <c r="Q46" s="475">
        <v>1</v>
      </c>
      <c r="R46" s="476">
        <v>0</v>
      </c>
      <c r="S46" s="474"/>
      <c r="T46" s="473">
        <f>M1Y</f>
        <v>5</v>
      </c>
      <c r="U46" s="477" t="str">
        <f>IFERROR(IFERROR(VLOOKUP(VLOOKUP($H46,(PairingFrom):(PairingTo),3,FALSE),(ListFrom):(ListTo),MATCH("Code",Headwords,0),FALSE),VLOOKUP($H46,(PairingFrom):(PairingTo),3,FALSE)),"")</f>
        <v>吉富</v>
      </c>
      <c r="V46" s="487" t="str">
        <f>IFERROR(VLOOKUP(VLOOKUP($H46,(PairingFrom):(PairingTo),COLUMNS($S46:V46),FALSE),(ListFrom):(ListTo),MATCH("Code",Headwords,0),FALSE),"")</f>
        <v/>
      </c>
      <c r="W46" s="528" t="str">
        <f>IF(ISTEXT(VLOOKUP($H46,(PairingFrom):(PairingTo),COLUMNS($S46:W46),FALSE)),VLOOKUP($H46,(PairingFrom):(PairingTo),COLUMNS($S46:W46),FALSE),"")</f>
        <v>RC</v>
      </c>
      <c r="X46" s="488" t="str">
        <f>IFERROR(VLOOKUP(VLOOKUP($H46,(PairingFrom):(PairingTo),COLUMNS($S46:X46),FALSE),(ListFrom):(ListTo),MATCH("Code",Headwords,0),FALSE),"")</f>
        <v>今井</v>
      </c>
      <c r="Y46" s="489" t="str">
        <f>IFERROR(VLOOKUP(VLOOKUP($H46,(PairingFrom):(PairingTo),COLUMNS($S46:Y46),FALSE),(ListFrom):(ListTo),MATCH("Code",Headwords,0),FALSE),"")</f>
        <v/>
      </c>
      <c r="Z46" s="528" t="str">
        <f>IF(ISTEXT(VLOOKUP($H46,(PairingFrom):(PairingTo),COLUMNS($S46:Z46),FALSE)),VLOOKUP($H46,(PairingFrom):(PairingTo),COLUMNS($S46:Z46),FALSE),"")</f>
        <v>AN</v>
      </c>
      <c r="AA46" s="490" t="str">
        <f>IFERROR(VLOOKUP(VLOOKUP($H46,(PairingFrom):(PairingTo),COLUMNS($S46:AA46),FALSE),(ListFrom):(ListTo),MATCH("Code",Headwords,0),FALSE),"")</f>
        <v>百済</v>
      </c>
      <c r="AC46" s="36" t="str">
        <f t="shared" si="28"/>
        <v>RR-荒川-吉富</v>
      </c>
      <c r="AD46" s="29">
        <f t="shared" si="29"/>
        <v>1</v>
      </c>
      <c r="AE46" s="29" t="str">
        <f t="shared" si="30"/>
        <v/>
      </c>
      <c r="AF46" s="36" t="str">
        <f t="shared" si="31"/>
        <v>RR-吉富-荒川</v>
      </c>
      <c r="AG46" s="29">
        <f t="shared" si="32"/>
        <v>0</v>
      </c>
      <c r="AH46" s="33" t="str">
        <f t="shared" si="33"/>
        <v/>
      </c>
    </row>
    <row r="47" spans="2:34" ht="24" customHeight="1">
      <c r="B47" s="30" t="str">
        <f t="shared" si="12"/>
        <v>RR</v>
      </c>
      <c r="C47" s="159"/>
      <c r="D47" s="30" t="str">
        <f t="shared" si="0"/>
        <v>RR</v>
      </c>
      <c r="E47" s="30">
        <f>E43+1</f>
        <v>13</v>
      </c>
      <c r="F47" s="30">
        <f>F43</f>
        <v>2</v>
      </c>
      <c r="G47" s="159" t="str">
        <f t="shared" si="3"/>
        <v>F13M2</v>
      </c>
      <c r="H47" s="30" t="str">
        <f t="shared" si="4"/>
        <v>RR_F13M2</v>
      </c>
      <c r="J47" s="697"/>
      <c r="K47" s="703"/>
      <c r="L47" s="205" t="str">
        <f t="shared" si="26"/>
        <v>Match 2</v>
      </c>
      <c r="M47" s="165" t="str">
        <f t="shared" si="27"/>
        <v>RR</v>
      </c>
      <c r="N47" s="71" t="str">
        <f>IFERROR(IFERROR(VLOOKUP(VLOOKUP($H47,(PairingFrom):(PairingTo),2,FALSE),(ListFrom):(ListTo),MATCH("Code",Headwords,0),FALSE),VLOOKUP($H47,(PairingFrom):(PairingTo),2,FALSE)),"")</f>
        <v>市川</v>
      </c>
      <c r="O47" s="441">
        <v>4</v>
      </c>
      <c r="P47" s="257"/>
      <c r="Q47" s="53">
        <v>1</v>
      </c>
      <c r="R47" s="54">
        <v>0</v>
      </c>
      <c r="S47" s="257"/>
      <c r="T47" s="441">
        <f>$O$15</f>
        <v>3</v>
      </c>
      <c r="U47" s="65" t="str">
        <f>IFERROR(IFERROR(VLOOKUP(VLOOKUP($H47,(PairingFrom):(PairingTo),3,FALSE),(ListFrom):(ListTo),MATCH("Code",Headwords,0),FALSE),VLOOKUP($H47,(PairingFrom):(PairingTo),3,FALSE)),"")</f>
        <v>加藤</v>
      </c>
      <c r="V47" s="482" t="str">
        <f>IFERROR(VLOOKUP(VLOOKUP($H47,(PairingFrom):(PairingTo),COLUMNS($S47:V47),FALSE),(ListFrom):(ListTo),MATCH("Code",Headwords,0),FALSE),"")</f>
        <v/>
      </c>
      <c r="W47" s="526" t="str">
        <f>IF(ISTEXT(VLOOKUP($H47,(PairingFrom):(PairingTo),COLUMNS($S47:W47),FALSE)),VLOOKUP($H47,(PairingFrom):(PairingTo),COLUMNS($S47:W47),FALSE),"")</f>
        <v>RC</v>
      </c>
      <c r="X47" s="406" t="str">
        <f>IFERROR(VLOOKUP(VLOOKUP($H47,(PairingFrom):(PairingTo),COLUMNS($S47:X47),FALSE),(ListFrom):(ListTo),MATCH("Code",Headwords,0),FALSE),"")</f>
        <v>東浦</v>
      </c>
      <c r="Y47" s="407" t="str">
        <f>IFERROR(VLOOKUP(VLOOKUP($H47,(PairingFrom):(PairingTo),COLUMNS($S47:Y47),FALSE),(ListFrom):(ListTo),MATCH("Code",Headwords,0),FALSE),"")</f>
        <v/>
      </c>
      <c r="Z47" s="526" t="str">
        <f>IF(ISTEXT(VLOOKUP($H47,(PairingFrom):(PairingTo),COLUMNS($S47:Z47),FALSE)),VLOOKUP($H47,(PairingFrom):(PairingTo),COLUMNS($S47:Z47),FALSE),"")</f>
        <v>MK</v>
      </c>
      <c r="AA47" s="408" t="str">
        <f>IFERROR(VLOOKUP(VLOOKUP($H47,(PairingFrom):(PairingTo),COLUMNS($S47:AA47),FALSE),(ListFrom):(ListTo),MATCH("Code",Headwords,0),FALSE),"")</f>
        <v>北詰</v>
      </c>
      <c r="AC47" s="37" t="str">
        <f t="shared" si="28"/>
        <v>RR-市川-加藤</v>
      </c>
      <c r="AD47" s="30">
        <f t="shared" si="29"/>
        <v>1</v>
      </c>
      <c r="AE47" s="30" t="str">
        <f t="shared" si="30"/>
        <v/>
      </c>
      <c r="AF47" s="37" t="str">
        <f t="shared" si="31"/>
        <v>RR-加藤-市川</v>
      </c>
      <c r="AG47" s="30">
        <f t="shared" si="32"/>
        <v>0</v>
      </c>
      <c r="AH47" s="34" t="str">
        <f t="shared" si="33"/>
        <v/>
      </c>
    </row>
    <row r="48" spans="2:34" ht="24" hidden="1" customHeight="1" outlineLevel="1">
      <c r="B48" s="31" t="str">
        <f t="shared" si="12"/>
        <v>RR</v>
      </c>
      <c r="C48" s="160"/>
      <c r="D48" s="31" t="str">
        <f t="shared" si="0"/>
        <v>RR</v>
      </c>
      <c r="E48" s="31">
        <f>E44+1</f>
        <v>13</v>
      </c>
      <c r="F48" s="31">
        <f>F44</f>
        <v>3</v>
      </c>
      <c r="G48" s="160" t="str">
        <f t="shared" si="3"/>
        <v>F13M3</v>
      </c>
      <c r="H48" s="31" t="str">
        <f t="shared" si="4"/>
        <v>RR_F13M3</v>
      </c>
      <c r="J48" s="697"/>
      <c r="K48" s="699"/>
      <c r="L48" s="496" t="str">
        <f t="shared" si="26"/>
        <v>Match 3</v>
      </c>
      <c r="M48" s="497" t="str">
        <f t="shared" si="27"/>
        <v>RR</v>
      </c>
      <c r="N48" s="498">
        <f>IFERROR(IFERROR(VLOOKUP(VLOOKUP($H48,(PairingFrom):(PairingTo),2,FALSE),(ListFrom):(ListTo),MATCH("Code",Headwords,0),FALSE),VLOOKUP($H48,(PairingFrom):(PairingTo),2,FALSE)),"")</f>
        <v>0</v>
      </c>
      <c r="O48" s="499"/>
      <c r="P48" s="500"/>
      <c r="Q48" s="501"/>
      <c r="R48" s="502"/>
      <c r="S48" s="500"/>
      <c r="T48" s="499"/>
      <c r="U48" s="503">
        <f>IFERROR(IFERROR(VLOOKUP(VLOOKUP($H48,(PairingFrom):(PairingTo),3,FALSE),(ListFrom):(ListTo),MATCH("Code",Headwords,0),FALSE),VLOOKUP($H48,(PairingFrom):(PairingTo),3,FALSE)),"")</f>
        <v>0</v>
      </c>
      <c r="V48" s="483" t="str">
        <f>IFERROR(VLOOKUP(VLOOKUP($H48,(PairingFrom):(PairingTo),COLUMNS($S48:V48),FALSE),(ListFrom):(ListTo),MATCH("Code",Headwords,0),FALSE),"")</f>
        <v/>
      </c>
      <c r="W48" s="527" t="str">
        <f>IF(ISTEXT(VLOOKUP($H48,(PairingFrom):(PairingTo),COLUMNS($S48:W48),FALSE)),VLOOKUP($H48,(PairingFrom):(PairingTo),COLUMNS($S48:W48),FALSE),"")</f>
        <v/>
      </c>
      <c r="X48" s="484" t="str">
        <f>IFERROR(VLOOKUP(VLOOKUP($H48,(PairingFrom):(PairingTo),COLUMNS($S48:X48),FALSE),(ListFrom):(ListTo),MATCH("Code",Headwords,0),FALSE),"")</f>
        <v/>
      </c>
      <c r="Y48" s="485" t="str">
        <f>IFERROR(VLOOKUP(VLOOKUP($H48,(PairingFrom):(PairingTo),COLUMNS($S48:Y48),FALSE),(ListFrom):(ListTo),MATCH("Code",Headwords,0),FALSE),"")</f>
        <v/>
      </c>
      <c r="Z48" s="527" t="str">
        <f>IF(ISTEXT(VLOOKUP($H48,(PairingFrom):(PairingTo),COLUMNS($S48:Z48),FALSE)),VLOOKUP($H48,(PairingFrom):(PairingTo),COLUMNS($S48:Z48),FALSE),"")</f>
        <v/>
      </c>
      <c r="AA48" s="486" t="str">
        <f>IFERROR(VLOOKUP(VLOOKUP($H48,(PairingFrom):(PairingTo),COLUMNS($S48:AA48),FALSE),(ListFrom):(ListTo),MATCH("Code",Headwords,0),FALSE),"")</f>
        <v/>
      </c>
      <c r="AC48" s="38" t="str">
        <f t="shared" si="28"/>
        <v>RR-0-0</v>
      </c>
      <c r="AD48" s="31" t="str">
        <f t="shared" si="29"/>
        <v/>
      </c>
      <c r="AE48" s="31" t="str">
        <f t="shared" si="30"/>
        <v/>
      </c>
      <c r="AF48" s="38" t="str">
        <f t="shared" si="31"/>
        <v>RR-0-0</v>
      </c>
      <c r="AG48" s="31" t="str">
        <f t="shared" si="32"/>
        <v/>
      </c>
      <c r="AH48" s="35" t="str">
        <f t="shared" si="33"/>
        <v/>
      </c>
    </row>
    <row r="49" spans="2:34" ht="24" customHeight="1" collapsed="1">
      <c r="B49" s="29" t="str">
        <f t="shared" si="12"/>
        <v>RR</v>
      </c>
      <c r="C49" s="158"/>
      <c r="D49" s="29" t="str">
        <f t="shared" si="0"/>
        <v>RR</v>
      </c>
      <c r="E49" s="29">
        <f t="shared" si="13"/>
        <v>14</v>
      </c>
      <c r="F49" s="29">
        <f t="shared" si="14"/>
        <v>1</v>
      </c>
      <c r="G49" s="158" t="str">
        <f t="shared" si="3"/>
        <v>F14M1</v>
      </c>
      <c r="H49" s="29" t="str">
        <f t="shared" si="4"/>
        <v>RR_F14M1</v>
      </c>
      <c r="J49" s="697"/>
      <c r="K49" s="698" t="str">
        <f t="shared" si="34"/>
        <v>Flight 14</v>
      </c>
      <c r="L49" s="470" t="str">
        <f t="shared" si="26"/>
        <v>Match 1</v>
      </c>
      <c r="M49" s="471" t="str">
        <f t="shared" si="27"/>
        <v>RR</v>
      </c>
      <c r="N49" s="472" t="str">
        <f>IFERROR(IFERROR(VLOOKUP(VLOOKUP($H49,(PairingFrom):(PairingTo),2,FALSE),(ListFrom):(ListTo),MATCH("Code",Headwords,0),FALSE),VLOOKUP($H49,(PairingFrom):(PairingTo),2,FALSE)),"")</f>
        <v>吉富</v>
      </c>
      <c r="O49" s="473">
        <f>M1Y</f>
        <v>5</v>
      </c>
      <c r="P49" s="474"/>
      <c r="Q49" s="475">
        <v>0</v>
      </c>
      <c r="R49" s="476">
        <v>1</v>
      </c>
      <c r="S49" s="474"/>
      <c r="T49" s="473">
        <f>$O$15</f>
        <v>3</v>
      </c>
      <c r="U49" s="477" t="str">
        <f>IFERROR(IFERROR(VLOOKUP(VLOOKUP($H49,(PairingFrom):(PairingTo),3,FALSE),(ListFrom):(ListTo),MATCH("Code",Headwords,0),FALSE),VLOOKUP($H49,(PairingFrom):(PairingTo),3,FALSE)),"")</f>
        <v>加藤</v>
      </c>
      <c r="V49" s="487" t="str">
        <f>IFERROR(VLOOKUP(VLOOKUP($H49,(PairingFrom):(PairingTo),COLUMNS($S49:V49),FALSE),(ListFrom):(ListTo),MATCH("Code",Headwords,0),FALSE),"")</f>
        <v/>
      </c>
      <c r="W49" s="528" t="str">
        <f>IF(ISTEXT(VLOOKUP($H49,(PairingFrom):(PairingTo),COLUMNS($S49:W49),FALSE)),VLOOKUP($H49,(PairingFrom):(PairingTo),COLUMNS($S49:W49),FALSE),"")</f>
        <v>RC</v>
      </c>
      <c r="X49" s="488" t="str">
        <f>IFERROR(VLOOKUP(VLOOKUP($H49,(PairingFrom):(PairingTo),COLUMNS($S49:X49),FALSE),(ListFrom):(ListTo),MATCH("Code",Headwords,0),FALSE),"")</f>
        <v>今井</v>
      </c>
      <c r="Y49" s="489" t="str">
        <f>IFERROR(VLOOKUP(VLOOKUP($H49,(PairingFrom):(PairingTo),COLUMNS($S49:Y49),FALSE),(ListFrom):(ListTo),MATCH("Code",Headwords,0),FALSE),"")</f>
        <v/>
      </c>
      <c r="Z49" s="528" t="str">
        <f>IF(ISTEXT(VLOOKUP($H49,(PairingFrom):(PairingTo),COLUMNS($S49:Z49),FALSE)),VLOOKUP($H49,(PairingFrom):(PairingTo),COLUMNS($S49:Z49),FALSE),"")</f>
        <v>AN</v>
      </c>
      <c r="AA49" s="490" t="str">
        <f>IFERROR(VLOOKUP(VLOOKUP($H49,(PairingFrom):(PairingTo),COLUMNS($S49:AA49),FALSE),(ListFrom):(ListTo),MATCH("Code",Headwords,0),FALSE),"")</f>
        <v>百済</v>
      </c>
      <c r="AC49" s="36" t="str">
        <f t="shared" si="28"/>
        <v>RR-吉富-加藤</v>
      </c>
      <c r="AD49" s="29">
        <f t="shared" si="29"/>
        <v>0</v>
      </c>
      <c r="AE49" s="29" t="str">
        <f t="shared" si="30"/>
        <v/>
      </c>
      <c r="AF49" s="36" t="str">
        <f t="shared" si="31"/>
        <v>RR-加藤-吉富</v>
      </c>
      <c r="AG49" s="29">
        <f t="shared" si="32"/>
        <v>1</v>
      </c>
      <c r="AH49" s="33" t="str">
        <f t="shared" si="33"/>
        <v/>
      </c>
    </row>
    <row r="50" spans="2:34" ht="24" customHeight="1" thickBot="1">
      <c r="B50" s="30" t="str">
        <f t="shared" si="12"/>
        <v>RR</v>
      </c>
      <c r="C50" s="159"/>
      <c r="D50" s="30" t="str">
        <f t="shared" si="0"/>
        <v>RR</v>
      </c>
      <c r="E50" s="30">
        <f t="shared" si="13"/>
        <v>14</v>
      </c>
      <c r="F50" s="30">
        <f t="shared" si="14"/>
        <v>2</v>
      </c>
      <c r="G50" s="159" t="str">
        <f t="shared" si="3"/>
        <v>F14M2</v>
      </c>
      <c r="H50" s="30" t="str">
        <f t="shared" si="4"/>
        <v>RR_F14M2</v>
      </c>
      <c r="J50" s="697"/>
      <c r="K50" s="703"/>
      <c r="L50" s="205" t="str">
        <f t="shared" si="26"/>
        <v>Match 2</v>
      </c>
      <c r="M50" s="165" t="str">
        <f t="shared" si="27"/>
        <v>RR</v>
      </c>
      <c r="N50" s="71" t="str">
        <f>IFERROR(IFERROR(VLOOKUP(VLOOKUP($H50,(PairingFrom):(PairingTo),2,FALSE),(ListFrom):(ListTo),MATCH("Code",Headwords,0),FALSE),VLOOKUP($H50,(PairingFrom):(PairingTo),2,FALSE)),"")</f>
        <v>荒川</v>
      </c>
      <c r="O50" s="441">
        <v>6</v>
      </c>
      <c r="P50" s="257"/>
      <c r="Q50" s="53">
        <v>0</v>
      </c>
      <c r="R50" s="54">
        <v>1</v>
      </c>
      <c r="S50" s="257"/>
      <c r="T50" s="441">
        <v>4</v>
      </c>
      <c r="U50" s="65" t="str">
        <f>IFERROR(IFERROR(VLOOKUP(VLOOKUP($H50,(PairingFrom):(PairingTo),3,FALSE),(ListFrom):(ListTo),MATCH("Code",Headwords,0),FALSE),VLOOKUP($H50,(PairingFrom):(PairingTo),3,FALSE)),"")</f>
        <v>市川</v>
      </c>
      <c r="V50" s="482" t="str">
        <f>IFERROR(VLOOKUP(VLOOKUP($H50,(PairingFrom):(PairingTo),COLUMNS($S50:V50),FALSE),(ListFrom):(ListTo),MATCH("Code",Headwords,0),FALSE),"")</f>
        <v/>
      </c>
      <c r="W50" s="526" t="str">
        <f>IF(ISTEXT(VLOOKUP($H50,(PairingFrom):(PairingTo),COLUMNS($S50:W50),FALSE)),VLOOKUP($H50,(PairingFrom):(PairingTo),COLUMNS($S50:W50),FALSE),"")</f>
        <v>RC</v>
      </c>
      <c r="X50" s="406" t="str">
        <f>IFERROR(VLOOKUP(VLOOKUP($H50,(PairingFrom):(PairingTo),COLUMNS($S50:X50),FALSE),(ListFrom):(ListTo),MATCH("Code",Headwords,0),FALSE),"")</f>
        <v>東浦</v>
      </c>
      <c r="Y50" s="407" t="str">
        <f>IFERROR(VLOOKUP(VLOOKUP($H50,(PairingFrom):(PairingTo),COLUMNS($S50:Y50),FALSE),(ListFrom):(ListTo),MATCH("Code",Headwords,0),FALSE),"")</f>
        <v/>
      </c>
      <c r="Z50" s="526" t="str">
        <f>IF(ISTEXT(VLOOKUP($H50,(PairingFrom):(PairingTo),COLUMNS($S50:Z50),FALSE)),VLOOKUP($H50,(PairingFrom):(PairingTo),COLUMNS($S50:Z50),FALSE),"")</f>
        <v>MK</v>
      </c>
      <c r="AA50" s="408" t="str">
        <f>IFERROR(VLOOKUP(VLOOKUP($H50,(PairingFrom):(PairingTo),COLUMNS($S50:AA50),FALSE),(ListFrom):(ListTo),MATCH("Code",Headwords,0),FALSE),"")</f>
        <v>北詰</v>
      </c>
      <c r="AC50" s="37" t="str">
        <f t="shared" si="28"/>
        <v>RR-荒川-市川</v>
      </c>
      <c r="AD50" s="30">
        <f t="shared" si="29"/>
        <v>0</v>
      </c>
      <c r="AE50" s="30" t="str">
        <f t="shared" si="30"/>
        <v/>
      </c>
      <c r="AF50" s="37" t="str">
        <f t="shared" si="31"/>
        <v>RR-市川-荒川</v>
      </c>
      <c r="AG50" s="30">
        <f t="shared" si="32"/>
        <v>1</v>
      </c>
      <c r="AH50" s="34" t="str">
        <f t="shared" si="33"/>
        <v/>
      </c>
    </row>
    <row r="51" spans="2:34" ht="24" hidden="1" customHeight="1" outlineLevel="1" thickBot="1">
      <c r="B51" s="31" t="str">
        <f t="shared" si="12"/>
        <v>RR</v>
      </c>
      <c r="C51" s="160"/>
      <c r="D51" s="31" t="str">
        <f t="shared" si="0"/>
        <v>RR</v>
      </c>
      <c r="E51" s="31">
        <f t="shared" si="13"/>
        <v>14</v>
      </c>
      <c r="F51" s="31">
        <f t="shared" si="14"/>
        <v>3</v>
      </c>
      <c r="G51" s="160" t="str">
        <f t="shared" si="3"/>
        <v>F14M3</v>
      </c>
      <c r="H51" s="31" t="str">
        <f t="shared" si="4"/>
        <v>RR_F14M3</v>
      </c>
      <c r="J51" s="511"/>
      <c r="K51" s="700"/>
      <c r="L51" s="418" t="str">
        <f t="shared" si="26"/>
        <v>Match 3</v>
      </c>
      <c r="M51" s="419" t="str">
        <f t="shared" si="27"/>
        <v>RR</v>
      </c>
      <c r="N51" s="420">
        <f>IFERROR(IFERROR(VLOOKUP(VLOOKUP($H51,(PairingFrom):(PairingTo),2,FALSE),(ListFrom):(ListTo),MATCH("Code",Headwords,0),FALSE),VLOOKUP($H51,(PairingFrom):(PairingTo),2,FALSE)),"")</f>
        <v>0</v>
      </c>
      <c r="O51" s="444"/>
      <c r="P51" s="421"/>
      <c r="Q51" s="422"/>
      <c r="R51" s="423"/>
      <c r="S51" s="421"/>
      <c r="T51" s="444"/>
      <c r="U51" s="424">
        <f>IFERROR(IFERROR(VLOOKUP(VLOOKUP($H51,(PairingFrom):(PairingTo),3,FALSE),(ListFrom):(ListTo),MATCH("Code",Headwords,0),FALSE),VLOOKUP($H51,(PairingFrom):(PairingTo),3,FALSE)),"")</f>
        <v>0</v>
      </c>
      <c r="V51" s="491" t="str">
        <f>IFERROR(VLOOKUP(VLOOKUP($H51,(PairingFrom):(PairingTo),COLUMNS($S51:V51),FALSE),(ListFrom):(ListTo),MATCH("Code",Headwords,0),FALSE),"")</f>
        <v/>
      </c>
      <c r="W51" s="529" t="str">
        <f>IF(ISTEXT(VLOOKUP($H51,(PairingFrom):(PairingTo),COLUMNS($S51:W51),FALSE)),VLOOKUP($H51,(PairingFrom):(PairingTo),COLUMNS($S51:W51),FALSE),"")</f>
        <v/>
      </c>
      <c r="X51" s="493" t="str">
        <f>IFERROR(VLOOKUP(VLOOKUP($H51,(PairingFrom):(PairingTo),COLUMNS($S51:X51),FALSE),(ListFrom):(ListTo),MATCH("Code",Headwords,0),FALSE),"")</f>
        <v/>
      </c>
      <c r="Y51" s="494" t="str">
        <f>IFERROR(VLOOKUP(VLOOKUP($H51,(PairingFrom):(PairingTo),COLUMNS($S51:Y51),FALSE),(ListFrom):(ListTo),MATCH("Code",Headwords,0),FALSE),"")</f>
        <v/>
      </c>
      <c r="Z51" s="529" t="str">
        <f>IF(ISTEXT(VLOOKUP($H51,(PairingFrom):(PairingTo),COLUMNS($S51:Z51),FALSE)),VLOOKUP($H51,(PairingFrom):(PairingTo),COLUMNS($S51:Z51),FALSE),"")</f>
        <v/>
      </c>
      <c r="AA51" s="495" t="str">
        <f>IFERROR(VLOOKUP(VLOOKUP($H51,(PairingFrom):(PairingTo),COLUMNS($S51:AA51),FALSE),(ListFrom):(ListTo),MATCH("Code",Headwords,0),FALSE),"")</f>
        <v/>
      </c>
      <c r="AC51" s="38" t="str">
        <f t="shared" si="28"/>
        <v>RR-0-0</v>
      </c>
      <c r="AD51" s="31" t="str">
        <f t="shared" si="29"/>
        <v/>
      </c>
      <c r="AE51" s="31" t="str">
        <f t="shared" si="30"/>
        <v/>
      </c>
      <c r="AF51" s="38" t="str">
        <f t="shared" si="31"/>
        <v>RR-0-0</v>
      </c>
      <c r="AG51" s="31" t="str">
        <f t="shared" si="32"/>
        <v/>
      </c>
      <c r="AH51" s="35" t="str">
        <f t="shared" si="33"/>
        <v/>
      </c>
    </row>
    <row r="52" spans="2:34" ht="24" hidden="1" customHeight="1" outlineLevel="1">
      <c r="B52" s="29" t="str">
        <f t="shared" si="12"/>
        <v>RR</v>
      </c>
      <c r="C52" s="158"/>
      <c r="D52" s="29" t="str">
        <f t="shared" si="0"/>
        <v>RR</v>
      </c>
      <c r="E52" s="29">
        <f t="shared" si="13"/>
        <v>15</v>
      </c>
      <c r="F52" s="29">
        <f t="shared" si="14"/>
        <v>1</v>
      </c>
      <c r="G52" s="158" t="str">
        <f t="shared" si="3"/>
        <v>F15M1</v>
      </c>
      <c r="H52" s="29" t="str">
        <f t="shared" si="4"/>
        <v>RR_F15M1</v>
      </c>
      <c r="J52" s="510"/>
      <c r="K52" s="703" t="str">
        <f t="shared" si="34"/>
        <v>Flight 15</v>
      </c>
      <c r="L52" s="409" t="str">
        <f t="shared" si="26"/>
        <v>Match 1</v>
      </c>
      <c r="M52" s="410" t="str">
        <f t="shared" si="27"/>
        <v>RR</v>
      </c>
      <c r="N52" s="411">
        <f>IFERROR(IFERROR(VLOOKUP(VLOOKUP($H52,(PairingFrom):(PairingTo),2,FALSE),(ListFrom):(ListTo),MATCH("Code",Headwords,0),FALSE),VLOOKUP($H52,(PairingFrom):(PairingTo),2,FALSE)),"")</f>
        <v>0</v>
      </c>
      <c r="O52" s="443"/>
      <c r="P52" s="412"/>
      <c r="Q52" s="413"/>
      <c r="R52" s="414"/>
      <c r="S52" s="412"/>
      <c r="T52" s="443"/>
      <c r="U52" s="415">
        <f>IFERROR(IFERROR(VLOOKUP(VLOOKUP($H52,(PairingFrom):(PairingTo),3,FALSE),(ListFrom):(ListTo),MATCH("Code",Headwords,0),FALSE),VLOOKUP($H52,(PairingFrom):(PairingTo),3,FALSE)),"")</f>
        <v>0</v>
      </c>
      <c r="V52" s="562" t="str">
        <f>IFERROR(VLOOKUP(VLOOKUP($H52,(PairingFrom):(PairingTo),COLUMNS($S52:V52),FALSE),(ListFrom):(ListTo),MATCH("Code",Headwords,0),FALSE),"")</f>
        <v/>
      </c>
      <c r="W52" s="563" t="str">
        <f>IF(ISTEXT(VLOOKUP($H52,(PairingFrom):(PairingTo),COLUMNS($S52:W52),FALSE)),VLOOKUP($H52,(PairingFrom):(PairingTo),COLUMNS($S52:W52),FALSE),"")</f>
        <v/>
      </c>
      <c r="X52" s="564" t="str">
        <f>IFERROR(VLOOKUP(VLOOKUP($H52,(PairingFrom):(PairingTo),COLUMNS($S52:X52),FALSE),(ListFrom):(ListTo),MATCH("Code",Headwords,0),FALSE),"")</f>
        <v/>
      </c>
      <c r="Y52" s="565" t="str">
        <f>IFERROR(VLOOKUP(VLOOKUP($H52,(PairingFrom):(PairingTo),COLUMNS($S52:Y52),FALSE),(ListFrom):(ListTo),MATCH("Code",Headwords,0),FALSE),"")</f>
        <v/>
      </c>
      <c r="Z52" s="563" t="str">
        <f>IF(ISTEXT(VLOOKUP($H52,(PairingFrom):(PairingTo),COLUMNS($S52:Z52),FALSE)),VLOOKUP($H52,(PairingFrom):(PairingTo),COLUMNS($S52:Z52),FALSE),"")</f>
        <v/>
      </c>
      <c r="AA52" s="566" t="str">
        <f>IFERROR(VLOOKUP(VLOOKUP($H52,(PairingFrom):(PairingTo),COLUMNS($S52:AA52),FALSE),(ListFrom):(ListTo),MATCH("Code",Headwords,0),FALSE),"")</f>
        <v/>
      </c>
      <c r="AC52" s="36" t="str">
        <f t="shared" si="28"/>
        <v>RR-0-0</v>
      </c>
      <c r="AD52" s="29" t="str">
        <f t="shared" si="29"/>
        <v/>
      </c>
      <c r="AE52" s="29" t="str">
        <f t="shared" si="30"/>
        <v/>
      </c>
      <c r="AF52" s="36" t="str">
        <f t="shared" si="31"/>
        <v>RR-0-0</v>
      </c>
      <c r="AG52" s="29" t="str">
        <f t="shared" si="32"/>
        <v/>
      </c>
      <c r="AH52" s="33" t="str">
        <f t="shared" si="33"/>
        <v/>
      </c>
    </row>
    <row r="53" spans="2:34" ht="24" hidden="1" customHeight="1" outlineLevel="1">
      <c r="B53" s="30" t="str">
        <f t="shared" si="12"/>
        <v>RR</v>
      </c>
      <c r="C53" s="159"/>
      <c r="D53" s="30" t="str">
        <f t="shared" si="0"/>
        <v>RR</v>
      </c>
      <c r="E53" s="30">
        <f t="shared" si="13"/>
        <v>15</v>
      </c>
      <c r="F53" s="30">
        <f t="shared" si="14"/>
        <v>2</v>
      </c>
      <c r="G53" s="159" t="str">
        <f t="shared" si="3"/>
        <v>F15M2</v>
      </c>
      <c r="H53" s="30" t="str">
        <f t="shared" si="4"/>
        <v>RR_F15M2</v>
      </c>
      <c r="J53" s="510"/>
      <c r="K53" s="703"/>
      <c r="L53" s="205" t="str">
        <f t="shared" si="26"/>
        <v>Match 2</v>
      </c>
      <c r="M53" s="165" t="str">
        <f t="shared" si="27"/>
        <v>RR</v>
      </c>
      <c r="N53" s="71">
        <f>IFERROR(IFERROR(VLOOKUP(VLOOKUP($H53,(PairingFrom):(PairingTo),2,FALSE),(ListFrom):(ListTo),MATCH("Code",Headwords,0),FALSE),VLOOKUP($H53,(PairingFrom):(PairingTo),2,FALSE)),"")</f>
        <v>0</v>
      </c>
      <c r="O53" s="441"/>
      <c r="P53" s="257"/>
      <c r="Q53" s="53"/>
      <c r="R53" s="54"/>
      <c r="S53" s="257"/>
      <c r="T53" s="441"/>
      <c r="U53" s="65">
        <f>IFERROR(IFERROR(VLOOKUP(VLOOKUP($H53,(PairingFrom):(PairingTo),3,FALSE),(ListFrom):(ListTo),MATCH("Code",Headwords,0),FALSE),VLOOKUP($H53,(PairingFrom):(PairingTo),3,FALSE)),"")</f>
        <v>0</v>
      </c>
      <c r="V53" s="482" t="str">
        <f>IFERROR(VLOOKUP(VLOOKUP($H53,(PairingFrom):(PairingTo),COLUMNS($S53:V53),FALSE),(ListFrom):(ListTo),MATCH("Code",Headwords,0),FALSE),"")</f>
        <v/>
      </c>
      <c r="W53" s="526" t="str">
        <f>IF(ISTEXT(VLOOKUP($H53,(PairingFrom):(PairingTo),COLUMNS($S53:W53),FALSE)),VLOOKUP($H53,(PairingFrom):(PairingTo),COLUMNS($S53:W53),FALSE),"")</f>
        <v/>
      </c>
      <c r="X53" s="406" t="str">
        <f>IFERROR(VLOOKUP(VLOOKUP($H53,(PairingFrom):(PairingTo),COLUMNS($S53:X53),FALSE),(ListFrom):(ListTo),MATCH("Code",Headwords,0),FALSE),"")</f>
        <v/>
      </c>
      <c r="Y53" s="407" t="str">
        <f>IFERROR(VLOOKUP(VLOOKUP($H53,(PairingFrom):(PairingTo),COLUMNS($S53:Y53),FALSE),(ListFrom):(ListTo),MATCH("Code",Headwords,0),FALSE),"")</f>
        <v/>
      </c>
      <c r="Z53" s="526" t="str">
        <f>IF(ISTEXT(VLOOKUP($H53,(PairingFrom):(PairingTo),COLUMNS($S53:Z53),FALSE)),VLOOKUP($H53,(PairingFrom):(PairingTo),COLUMNS($S53:Z53),FALSE),"")</f>
        <v/>
      </c>
      <c r="AA53" s="408" t="str">
        <f>IFERROR(VLOOKUP(VLOOKUP($H53,(PairingFrom):(PairingTo),COLUMNS($S53:AA53),FALSE),(ListFrom):(ListTo),MATCH("Code",Headwords,0),FALSE),"")</f>
        <v/>
      </c>
      <c r="AC53" s="37" t="str">
        <f t="shared" si="28"/>
        <v>RR-0-0</v>
      </c>
      <c r="AD53" s="30" t="str">
        <f t="shared" si="29"/>
        <v/>
      </c>
      <c r="AE53" s="30" t="str">
        <f t="shared" si="30"/>
        <v/>
      </c>
      <c r="AF53" s="37" t="str">
        <f t="shared" si="31"/>
        <v>RR-0-0</v>
      </c>
      <c r="AG53" s="30" t="str">
        <f t="shared" si="32"/>
        <v/>
      </c>
      <c r="AH53" s="34" t="str">
        <f t="shared" si="33"/>
        <v/>
      </c>
    </row>
    <row r="54" spans="2:34" ht="24" hidden="1" customHeight="1" outlineLevel="1">
      <c r="B54" s="31" t="str">
        <f t="shared" si="12"/>
        <v>RR</v>
      </c>
      <c r="C54" s="160"/>
      <c r="D54" s="31" t="str">
        <f t="shared" si="0"/>
        <v>RR</v>
      </c>
      <c r="E54" s="31">
        <f t="shared" si="13"/>
        <v>15</v>
      </c>
      <c r="F54" s="31">
        <f t="shared" si="14"/>
        <v>3</v>
      </c>
      <c r="G54" s="160" t="str">
        <f t="shared" si="3"/>
        <v>F15M3</v>
      </c>
      <c r="H54" s="31" t="str">
        <f t="shared" si="4"/>
        <v>RR_F15M3</v>
      </c>
      <c r="J54" s="510"/>
      <c r="K54" s="699"/>
      <c r="L54" s="248" t="str">
        <f t="shared" si="26"/>
        <v>Match 3</v>
      </c>
      <c r="M54" s="249" t="str">
        <f t="shared" si="27"/>
        <v>RR</v>
      </c>
      <c r="N54" s="250">
        <f>IFERROR(IFERROR(VLOOKUP(VLOOKUP($H54,(PairingFrom):(PairingTo),2,FALSE),(ListFrom):(ListTo),MATCH("Code",Headwords,0),FALSE),VLOOKUP($H54,(PairingFrom):(PairingTo),2,FALSE)),"")</f>
        <v>0</v>
      </c>
      <c r="O54" s="442"/>
      <c r="P54" s="259"/>
      <c r="Q54" s="416"/>
      <c r="R54" s="417"/>
      <c r="S54" s="259"/>
      <c r="T54" s="442"/>
      <c r="U54" s="251">
        <f>IFERROR(IFERROR(VLOOKUP(VLOOKUP($H54,(PairingFrom):(PairingTo),3,FALSE),(ListFrom):(ListTo),MATCH("Code",Headwords,0),FALSE),VLOOKUP($H54,(PairingFrom):(PairingTo),3,FALSE)),"")</f>
        <v>0</v>
      </c>
      <c r="V54" s="483" t="str">
        <f>IFERROR(VLOOKUP(VLOOKUP($H54,(PairingFrom):(PairingTo),COLUMNS($S54:V54),FALSE),(ListFrom):(ListTo),MATCH("Code",Headwords,0),FALSE),"")</f>
        <v/>
      </c>
      <c r="W54" s="527" t="str">
        <f>IF(ISTEXT(VLOOKUP($H54,(PairingFrom):(PairingTo),COLUMNS($S54:W54),FALSE)),VLOOKUP($H54,(PairingFrom):(PairingTo),COLUMNS($S54:W54),FALSE),"")</f>
        <v/>
      </c>
      <c r="X54" s="484" t="str">
        <f>IFERROR(VLOOKUP(VLOOKUP($H54,(PairingFrom):(PairingTo),COLUMNS($S54:X54),FALSE),(ListFrom):(ListTo),MATCH("Code",Headwords,0),FALSE),"")</f>
        <v/>
      </c>
      <c r="Y54" s="485" t="str">
        <f>IFERROR(VLOOKUP(VLOOKUP($H54,(PairingFrom):(PairingTo),COLUMNS($S54:Y54),FALSE),(ListFrom):(ListTo),MATCH("Code",Headwords,0),FALSE),"")</f>
        <v/>
      </c>
      <c r="Z54" s="527" t="str">
        <f>IF(ISTEXT(VLOOKUP($H54,(PairingFrom):(PairingTo),COLUMNS($S54:Z54),FALSE)),VLOOKUP($H54,(PairingFrom):(PairingTo),COLUMNS($S54:Z54),FALSE),"")</f>
        <v/>
      </c>
      <c r="AA54" s="486" t="str">
        <f>IFERROR(VLOOKUP(VLOOKUP($H54,(PairingFrom):(PairingTo),COLUMNS($S54:AA54),FALSE),(ListFrom):(ListTo),MATCH("Code",Headwords,0),FALSE),"")</f>
        <v/>
      </c>
      <c r="AC54" s="38" t="str">
        <f t="shared" si="28"/>
        <v>RR-0-0</v>
      </c>
      <c r="AD54" s="31" t="str">
        <f t="shared" si="29"/>
        <v/>
      </c>
      <c r="AE54" s="31" t="str">
        <f t="shared" si="30"/>
        <v/>
      </c>
      <c r="AF54" s="38" t="str">
        <f t="shared" si="31"/>
        <v>RR-0-0</v>
      </c>
      <c r="AG54" s="31" t="str">
        <f t="shared" si="32"/>
        <v/>
      </c>
      <c r="AH54" s="35" t="str">
        <f t="shared" si="33"/>
        <v/>
      </c>
    </row>
    <row r="55" spans="2:34" ht="24" hidden="1" customHeight="1" outlineLevel="1">
      <c r="B55" s="29" t="str">
        <f t="shared" si="12"/>
        <v>RR</v>
      </c>
      <c r="C55" s="158"/>
      <c r="D55" s="29" t="str">
        <f t="shared" si="0"/>
        <v>RR</v>
      </c>
      <c r="E55" s="29">
        <f t="shared" si="13"/>
        <v>16</v>
      </c>
      <c r="F55" s="29">
        <f t="shared" si="14"/>
        <v>1</v>
      </c>
      <c r="G55" s="158" t="str">
        <f t="shared" si="3"/>
        <v>F16M1</v>
      </c>
      <c r="H55" s="29" t="str">
        <f t="shared" si="4"/>
        <v>RR_F16M1</v>
      </c>
      <c r="J55" s="510"/>
      <c r="K55" s="698" t="str">
        <f t="shared" si="34"/>
        <v>Flight 16</v>
      </c>
      <c r="L55" s="470" t="str">
        <f t="shared" si="26"/>
        <v>Match 1</v>
      </c>
      <c r="M55" s="471" t="str">
        <f t="shared" si="27"/>
        <v>RR</v>
      </c>
      <c r="N55" s="472">
        <f>IFERROR(IFERROR(VLOOKUP(VLOOKUP($H55,(PairingFrom):(PairingTo),2,FALSE),(ListFrom):(ListTo),MATCH("Code",Headwords,0),FALSE),VLOOKUP($H55,(PairingFrom):(PairingTo),2,FALSE)),"")</f>
        <v>0</v>
      </c>
      <c r="O55" s="473"/>
      <c r="P55" s="474"/>
      <c r="Q55" s="475"/>
      <c r="R55" s="476"/>
      <c r="S55" s="474"/>
      <c r="T55" s="473"/>
      <c r="U55" s="477">
        <f>IFERROR(IFERROR(VLOOKUP(VLOOKUP($H55,(PairingFrom):(PairingTo),3,FALSE),(ListFrom):(ListTo),MATCH("Code",Headwords,0),FALSE),VLOOKUP($H55,(PairingFrom):(PairingTo),3,FALSE)),"")</f>
        <v>0</v>
      </c>
      <c r="V55" s="487" t="str">
        <f>IFERROR(VLOOKUP(VLOOKUP($H55,(PairingFrom):(PairingTo),COLUMNS($S55:V55),FALSE),(ListFrom):(ListTo),MATCH("Code",Headwords,0),FALSE),"")</f>
        <v/>
      </c>
      <c r="W55" s="528" t="str">
        <f>IF(ISTEXT(VLOOKUP($H55,(PairingFrom):(PairingTo),COLUMNS($S55:W55),FALSE)),VLOOKUP($H55,(PairingFrom):(PairingTo),COLUMNS($S55:W55),FALSE),"")</f>
        <v/>
      </c>
      <c r="X55" s="488" t="str">
        <f>IFERROR(VLOOKUP(VLOOKUP($H55,(PairingFrom):(PairingTo),COLUMNS($S55:X55),FALSE),(ListFrom):(ListTo),MATCH("Code",Headwords,0),FALSE),"")</f>
        <v/>
      </c>
      <c r="Y55" s="489" t="str">
        <f>IFERROR(VLOOKUP(VLOOKUP($H55,(PairingFrom):(PairingTo),COLUMNS($S55:Y55),FALSE),(ListFrom):(ListTo),MATCH("Code",Headwords,0),FALSE),"")</f>
        <v/>
      </c>
      <c r="Z55" s="528" t="str">
        <f>IF(ISTEXT(VLOOKUP($H55,(PairingFrom):(PairingTo),COLUMNS($S55:Z55),FALSE)),VLOOKUP($H55,(PairingFrom):(PairingTo),COLUMNS($S55:Z55),FALSE),"")</f>
        <v/>
      </c>
      <c r="AA55" s="490" t="str">
        <f>IFERROR(VLOOKUP(VLOOKUP($H55,(PairingFrom):(PairingTo),COLUMNS($S55:AA55),FALSE),(ListFrom):(ListTo),MATCH("Code",Headwords,0),FALSE),"")</f>
        <v/>
      </c>
      <c r="AC55" s="36" t="str">
        <f t="shared" si="28"/>
        <v>RR-0-0</v>
      </c>
      <c r="AD55" s="29" t="str">
        <f t="shared" si="29"/>
        <v/>
      </c>
      <c r="AE55" s="29" t="str">
        <f t="shared" si="30"/>
        <v/>
      </c>
      <c r="AF55" s="36" t="str">
        <f t="shared" si="31"/>
        <v>RR-0-0</v>
      </c>
      <c r="AG55" s="29" t="str">
        <f t="shared" si="32"/>
        <v/>
      </c>
      <c r="AH55" s="33" t="str">
        <f t="shared" si="33"/>
        <v/>
      </c>
    </row>
    <row r="56" spans="2:34" ht="24" hidden="1" customHeight="1" outlineLevel="1">
      <c r="B56" s="30" t="str">
        <f t="shared" si="12"/>
        <v>RR</v>
      </c>
      <c r="C56" s="159"/>
      <c r="D56" s="30" t="str">
        <f t="shared" si="0"/>
        <v>RR</v>
      </c>
      <c r="E56" s="30">
        <f t="shared" si="13"/>
        <v>16</v>
      </c>
      <c r="F56" s="30">
        <f t="shared" si="14"/>
        <v>2</v>
      </c>
      <c r="G56" s="159" t="str">
        <f t="shared" si="3"/>
        <v>F16M2</v>
      </c>
      <c r="H56" s="30" t="str">
        <f t="shared" si="4"/>
        <v>RR_F16M2</v>
      </c>
      <c r="J56" s="510"/>
      <c r="K56" s="703"/>
      <c r="L56" s="205" t="str">
        <f t="shared" si="21"/>
        <v>Match 2</v>
      </c>
      <c r="M56" s="165" t="str">
        <f t="shared" ref="M56:M62" si="35">IF(ISTEXT(B56),B56,"")</f>
        <v>RR</v>
      </c>
      <c r="N56" s="71">
        <f>IFERROR(IFERROR(VLOOKUP(VLOOKUP($H56,(PairingFrom):(PairingTo),2,FALSE),(ListFrom):(ListTo),MATCH("Code",Headwords,0),FALSE),VLOOKUP($H56,(PairingFrom):(PairingTo),2,FALSE)),"")</f>
        <v>0</v>
      </c>
      <c r="O56" s="441"/>
      <c r="P56" s="257"/>
      <c r="Q56" s="53"/>
      <c r="R56" s="54"/>
      <c r="S56" s="257"/>
      <c r="T56" s="441"/>
      <c r="U56" s="65">
        <f>IFERROR(IFERROR(VLOOKUP(VLOOKUP($H56,(PairingFrom):(PairingTo),3,FALSE),(ListFrom):(ListTo),MATCH("Code",Headwords,0),FALSE),VLOOKUP($H56,(PairingFrom):(PairingTo),3,FALSE)),"")</f>
        <v>0</v>
      </c>
      <c r="V56" s="482" t="str">
        <f>IFERROR(VLOOKUP(VLOOKUP($H56,(PairingFrom):(PairingTo),COLUMNS($S56:V56),FALSE),(ListFrom):(ListTo),MATCH("Code",Headwords,0),FALSE),"")</f>
        <v/>
      </c>
      <c r="W56" s="526" t="str">
        <f>IF(ISTEXT(VLOOKUP($H56,(PairingFrom):(PairingTo),COLUMNS($S56:W56),FALSE)),VLOOKUP($H56,(PairingFrom):(PairingTo),COLUMNS($S56:W56),FALSE),"")</f>
        <v/>
      </c>
      <c r="X56" s="406" t="str">
        <f>IFERROR(VLOOKUP(VLOOKUP($H56,(PairingFrom):(PairingTo),COLUMNS($S56:X56),FALSE),(ListFrom):(ListTo),MATCH("Code",Headwords,0),FALSE),"")</f>
        <v/>
      </c>
      <c r="Y56" s="407" t="str">
        <f>IFERROR(VLOOKUP(VLOOKUP($H56,(PairingFrom):(PairingTo),COLUMNS($S56:Y56),FALSE),(ListFrom):(ListTo),MATCH("Code",Headwords,0),FALSE),"")</f>
        <v/>
      </c>
      <c r="Z56" s="526" t="str">
        <f>IF(ISTEXT(VLOOKUP($H56,(PairingFrom):(PairingTo),COLUMNS($S56:Z56),FALSE)),VLOOKUP($H56,(PairingFrom):(PairingTo),COLUMNS($S56:Z56),FALSE),"")</f>
        <v/>
      </c>
      <c r="AA56" s="408" t="str">
        <f>IFERROR(VLOOKUP(VLOOKUP($H56,(PairingFrom):(PairingTo),COLUMNS($S56:AA56),FALSE),(ListFrom):(ListTo),MATCH("Code",Headwords,0),FALSE),"")</f>
        <v/>
      </c>
      <c r="AC56" s="37" t="str">
        <f t="shared" si="18"/>
        <v>RR-0-0</v>
      </c>
      <c r="AD56" s="30" t="str">
        <f t="shared" si="22"/>
        <v/>
      </c>
      <c r="AE56" s="30" t="str">
        <f t="shared" si="23"/>
        <v/>
      </c>
      <c r="AF56" s="37" t="str">
        <f t="shared" si="19"/>
        <v>RR-0-0</v>
      </c>
      <c r="AG56" s="30" t="str">
        <f t="shared" si="24"/>
        <v/>
      </c>
      <c r="AH56" s="34" t="str">
        <f t="shared" si="25"/>
        <v/>
      </c>
    </row>
    <row r="57" spans="2:34" ht="24" hidden="1" customHeight="1" outlineLevel="1">
      <c r="B57" s="31" t="str">
        <f t="shared" si="12"/>
        <v>RR</v>
      </c>
      <c r="C57" s="160"/>
      <c r="D57" s="31" t="str">
        <f t="shared" si="0"/>
        <v>RR</v>
      </c>
      <c r="E57" s="31">
        <f t="shared" si="13"/>
        <v>16</v>
      </c>
      <c r="F57" s="31">
        <f t="shared" si="14"/>
        <v>3</v>
      </c>
      <c r="G57" s="160" t="str">
        <f t="shared" si="3"/>
        <v>F16M3</v>
      </c>
      <c r="H57" s="31" t="str">
        <f t="shared" si="4"/>
        <v>RR_F16M3</v>
      </c>
      <c r="J57" s="510"/>
      <c r="K57" s="699"/>
      <c r="L57" s="248" t="str">
        <f t="shared" si="21"/>
        <v>Match 3</v>
      </c>
      <c r="M57" s="249" t="str">
        <f t="shared" si="35"/>
        <v>RR</v>
      </c>
      <c r="N57" s="250">
        <f>IFERROR(IFERROR(VLOOKUP(VLOOKUP($H57,(PairingFrom):(PairingTo),2,FALSE),(ListFrom):(ListTo),MATCH("Code",Headwords,0),FALSE),VLOOKUP($H57,(PairingFrom):(PairingTo),2,FALSE)),"")</f>
        <v>0</v>
      </c>
      <c r="O57" s="442"/>
      <c r="P57" s="259"/>
      <c r="Q57" s="416"/>
      <c r="R57" s="417"/>
      <c r="S57" s="259"/>
      <c r="T57" s="442"/>
      <c r="U57" s="251">
        <f>IFERROR(IFERROR(VLOOKUP(VLOOKUP($H57,(PairingFrom):(PairingTo),3,FALSE),(ListFrom):(ListTo),MATCH("Code",Headwords,0),FALSE),VLOOKUP($H57,(PairingFrom):(PairingTo),3,FALSE)),"")</f>
        <v>0</v>
      </c>
      <c r="V57" s="483" t="str">
        <f>IFERROR(VLOOKUP(VLOOKUP($H57,(PairingFrom):(PairingTo),COLUMNS($S57:V57),FALSE),(ListFrom):(ListTo),MATCH("Code",Headwords,0),FALSE),"")</f>
        <v/>
      </c>
      <c r="W57" s="527" t="str">
        <f>IF(ISTEXT(VLOOKUP($H57,(PairingFrom):(PairingTo),COLUMNS($S57:W57),FALSE)),VLOOKUP($H57,(PairingFrom):(PairingTo),COLUMNS($S57:W57),FALSE),"")</f>
        <v/>
      </c>
      <c r="X57" s="484" t="str">
        <f>IFERROR(VLOOKUP(VLOOKUP($H57,(PairingFrom):(PairingTo),COLUMNS($S57:X57),FALSE),(ListFrom):(ListTo),MATCH("Code",Headwords,0),FALSE),"")</f>
        <v/>
      </c>
      <c r="Y57" s="485" t="str">
        <f>IFERROR(VLOOKUP(VLOOKUP($H57,(PairingFrom):(PairingTo),COLUMNS($S57:Y57),FALSE),(ListFrom):(ListTo),MATCH("Code",Headwords,0),FALSE),"")</f>
        <v/>
      </c>
      <c r="Z57" s="527" t="str">
        <f>IF(ISTEXT(VLOOKUP($H57,(PairingFrom):(PairingTo),COLUMNS($S57:Z57),FALSE)),VLOOKUP($H57,(PairingFrom):(PairingTo),COLUMNS($S57:Z57),FALSE),"")</f>
        <v/>
      </c>
      <c r="AA57" s="486" t="str">
        <f>IFERROR(VLOOKUP(VLOOKUP($H57,(PairingFrom):(PairingTo),COLUMNS($S57:AA57),FALSE),(ListFrom):(ListTo),MATCH("Code",Headwords,0),FALSE),"")</f>
        <v/>
      </c>
      <c r="AC57" s="38" t="str">
        <f t="shared" si="18"/>
        <v>RR-0-0</v>
      </c>
      <c r="AD57" s="31" t="str">
        <f t="shared" si="22"/>
        <v/>
      </c>
      <c r="AE57" s="31" t="str">
        <f t="shared" si="23"/>
        <v/>
      </c>
      <c r="AF57" s="38" t="str">
        <f t="shared" si="19"/>
        <v>RR-0-0</v>
      </c>
      <c r="AG57" s="31" t="str">
        <f t="shared" si="24"/>
        <v/>
      </c>
      <c r="AH57" s="35" t="str">
        <f t="shared" si="25"/>
        <v/>
      </c>
    </row>
    <row r="58" spans="2:34" ht="24" hidden="1" customHeight="1" outlineLevel="1">
      <c r="B58" s="29" t="str">
        <f t="shared" si="12"/>
        <v>RR</v>
      </c>
      <c r="C58" s="158"/>
      <c r="D58" s="29" t="str">
        <f t="shared" si="0"/>
        <v>RR</v>
      </c>
      <c r="E58" s="29">
        <f t="shared" si="13"/>
        <v>17</v>
      </c>
      <c r="F58" s="29">
        <f t="shared" si="14"/>
        <v>1</v>
      </c>
      <c r="G58" s="158" t="str">
        <f t="shared" si="3"/>
        <v>F17M1</v>
      </c>
      <c r="H58" s="29" t="str">
        <f t="shared" si="4"/>
        <v>RR_F17M1</v>
      </c>
      <c r="J58" s="510"/>
      <c r="K58" s="698" t="str">
        <f t="shared" si="20"/>
        <v>Flight 17</v>
      </c>
      <c r="L58" s="470" t="str">
        <f t="shared" si="21"/>
        <v>Match 1</v>
      </c>
      <c r="M58" s="471" t="str">
        <f t="shared" si="35"/>
        <v>RR</v>
      </c>
      <c r="N58" s="472">
        <f>IFERROR(IFERROR(VLOOKUP(VLOOKUP($H58,(PairingFrom):(PairingTo),2,FALSE),(ListFrom):(ListTo),MATCH("Code",Headwords,0),FALSE),VLOOKUP($H58,(PairingFrom):(PairingTo),2,FALSE)),"")</f>
        <v>0</v>
      </c>
      <c r="O58" s="473"/>
      <c r="P58" s="474"/>
      <c r="Q58" s="475"/>
      <c r="R58" s="476"/>
      <c r="S58" s="474"/>
      <c r="T58" s="473"/>
      <c r="U58" s="477">
        <f>IFERROR(IFERROR(VLOOKUP(VLOOKUP($H58,(PairingFrom):(PairingTo),3,FALSE),(ListFrom):(ListTo),MATCH("Code",Headwords,0),FALSE),VLOOKUP($H58,(PairingFrom):(PairingTo),3,FALSE)),"")</f>
        <v>0</v>
      </c>
      <c r="V58" s="487" t="str">
        <f>IFERROR(VLOOKUP(VLOOKUP($H58,(PairingFrom):(PairingTo),COLUMNS($S58:V58),FALSE),(ListFrom):(ListTo),MATCH("Code",Headwords,0),FALSE),"")</f>
        <v/>
      </c>
      <c r="W58" s="528" t="str">
        <f>IF(ISTEXT(VLOOKUP($H58,(PairingFrom):(PairingTo),COLUMNS($S58:W58),FALSE)),VLOOKUP($H58,(PairingFrom):(PairingTo),COLUMNS($S58:W58),FALSE),"")</f>
        <v/>
      </c>
      <c r="X58" s="488" t="str">
        <f>IFERROR(VLOOKUP(VLOOKUP($H58,(PairingFrom):(PairingTo),COLUMNS($S58:X58),FALSE),(ListFrom):(ListTo),MATCH("Code",Headwords,0),FALSE),"")</f>
        <v/>
      </c>
      <c r="Y58" s="489" t="str">
        <f>IFERROR(VLOOKUP(VLOOKUP($H58,(PairingFrom):(PairingTo),COLUMNS($S58:Y58),FALSE),(ListFrom):(ListTo),MATCH("Code",Headwords,0),FALSE),"")</f>
        <v/>
      </c>
      <c r="Z58" s="528" t="str">
        <f>IF(ISTEXT(VLOOKUP($H58,(PairingFrom):(PairingTo),COLUMNS($S58:Z58),FALSE)),VLOOKUP($H58,(PairingFrom):(PairingTo),COLUMNS($S58:Z58),FALSE),"")</f>
        <v/>
      </c>
      <c r="AA58" s="490" t="str">
        <f>IFERROR(VLOOKUP(VLOOKUP($H58,(PairingFrom):(PairingTo),COLUMNS($S58:AA58),FALSE),(ListFrom):(ListTo),MATCH("Code",Headwords,0),FALSE),"")</f>
        <v/>
      </c>
      <c r="AC58" s="36" t="str">
        <f t="shared" si="18"/>
        <v>RR-0-0</v>
      </c>
      <c r="AD58" s="29" t="str">
        <f t="shared" si="22"/>
        <v/>
      </c>
      <c r="AE58" s="29" t="str">
        <f t="shared" si="23"/>
        <v/>
      </c>
      <c r="AF58" s="36" t="str">
        <f t="shared" si="19"/>
        <v>RR-0-0</v>
      </c>
      <c r="AG58" s="29" t="str">
        <f t="shared" si="24"/>
        <v/>
      </c>
      <c r="AH58" s="33" t="str">
        <f t="shared" si="25"/>
        <v/>
      </c>
    </row>
    <row r="59" spans="2:34" ht="24" hidden="1" customHeight="1" outlineLevel="1">
      <c r="B59" s="30" t="str">
        <f t="shared" si="12"/>
        <v>RR</v>
      </c>
      <c r="C59" s="159"/>
      <c r="D59" s="30" t="str">
        <f t="shared" si="0"/>
        <v>RR</v>
      </c>
      <c r="E59" s="30">
        <f t="shared" si="13"/>
        <v>17</v>
      </c>
      <c r="F59" s="30">
        <f t="shared" si="14"/>
        <v>2</v>
      </c>
      <c r="G59" s="159" t="str">
        <f t="shared" si="3"/>
        <v>F17M2</v>
      </c>
      <c r="H59" s="30" t="str">
        <f t="shared" si="4"/>
        <v>RR_F17M2</v>
      </c>
      <c r="J59" s="510"/>
      <c r="K59" s="703"/>
      <c r="L59" s="205" t="str">
        <f t="shared" si="21"/>
        <v>Match 2</v>
      </c>
      <c r="M59" s="165" t="str">
        <f t="shared" si="35"/>
        <v>RR</v>
      </c>
      <c r="N59" s="71">
        <f>IFERROR(IFERROR(VLOOKUP(VLOOKUP($H59,(PairingFrom):(PairingTo),2,FALSE),(ListFrom):(ListTo),MATCH("Code",Headwords,0),FALSE),VLOOKUP($H59,(PairingFrom):(PairingTo),2,FALSE)),"")</f>
        <v>0</v>
      </c>
      <c r="O59" s="441"/>
      <c r="P59" s="257"/>
      <c r="Q59" s="53"/>
      <c r="R59" s="54"/>
      <c r="S59" s="257"/>
      <c r="T59" s="441"/>
      <c r="U59" s="65">
        <f>IFERROR(IFERROR(VLOOKUP(VLOOKUP($H59,(PairingFrom):(PairingTo),3,FALSE),(ListFrom):(ListTo),MATCH("Code",Headwords,0),FALSE),VLOOKUP($H59,(PairingFrom):(PairingTo),3,FALSE)),"")</f>
        <v>0</v>
      </c>
      <c r="V59" s="482" t="str">
        <f>IFERROR(VLOOKUP(VLOOKUP($H59,(PairingFrom):(PairingTo),COLUMNS($S59:V59),FALSE),(ListFrom):(ListTo),MATCH("Code",Headwords,0),FALSE),"")</f>
        <v/>
      </c>
      <c r="W59" s="526" t="str">
        <f>IF(ISTEXT(VLOOKUP($H59,(PairingFrom):(PairingTo),COLUMNS($S59:W59),FALSE)),VLOOKUP($H59,(PairingFrom):(PairingTo),COLUMNS($S59:W59),FALSE),"")</f>
        <v/>
      </c>
      <c r="X59" s="406" t="str">
        <f>IFERROR(VLOOKUP(VLOOKUP($H59,(PairingFrom):(PairingTo),COLUMNS($S59:X59),FALSE),(ListFrom):(ListTo),MATCH("Code",Headwords,0),FALSE),"")</f>
        <v/>
      </c>
      <c r="Y59" s="407" t="str">
        <f>IFERROR(VLOOKUP(VLOOKUP($H59,(PairingFrom):(PairingTo),COLUMNS($S59:Y59),FALSE),(ListFrom):(ListTo),MATCH("Code",Headwords,0),FALSE),"")</f>
        <v/>
      </c>
      <c r="Z59" s="526" t="str">
        <f>IF(ISTEXT(VLOOKUP($H59,(PairingFrom):(PairingTo),COLUMNS($S59:Z59),FALSE)),VLOOKUP($H59,(PairingFrom):(PairingTo),COLUMNS($S59:Z59),FALSE),"")</f>
        <v/>
      </c>
      <c r="AA59" s="408" t="str">
        <f>IFERROR(VLOOKUP(VLOOKUP($H59,(PairingFrom):(PairingTo),COLUMNS($S59:AA59),FALSE),(ListFrom):(ListTo),MATCH("Code",Headwords,0),FALSE),"")</f>
        <v/>
      </c>
      <c r="AC59" s="37" t="str">
        <f t="shared" si="18"/>
        <v>RR-0-0</v>
      </c>
      <c r="AD59" s="30" t="str">
        <f t="shared" si="22"/>
        <v/>
      </c>
      <c r="AE59" s="30" t="str">
        <f t="shared" si="23"/>
        <v/>
      </c>
      <c r="AF59" s="37" t="str">
        <f t="shared" si="19"/>
        <v>RR-0-0</v>
      </c>
      <c r="AG59" s="30" t="str">
        <f t="shared" si="24"/>
        <v/>
      </c>
      <c r="AH59" s="34" t="str">
        <f t="shared" si="25"/>
        <v/>
      </c>
    </row>
    <row r="60" spans="2:34" ht="24" hidden="1" customHeight="1" outlineLevel="1">
      <c r="B60" s="31" t="str">
        <f t="shared" si="12"/>
        <v>RR</v>
      </c>
      <c r="C60" s="40">
        <v>2</v>
      </c>
      <c r="D60" s="29" t="str">
        <f t="shared" si="0"/>
        <v>RR2</v>
      </c>
      <c r="E60" s="40"/>
      <c r="F60" s="40">
        <f>F54</f>
        <v>3</v>
      </c>
      <c r="G60" s="40">
        <f t="shared" ref="G60" si="36">C60</f>
        <v>2</v>
      </c>
      <c r="H60" s="31" t="str">
        <f t="shared" si="4"/>
        <v>RR_2</v>
      </c>
      <c r="J60" s="510"/>
      <c r="K60" s="699"/>
      <c r="L60" s="248" t="str">
        <f t="shared" si="21"/>
        <v>Match 3</v>
      </c>
      <c r="M60" s="249" t="str">
        <f t="shared" si="35"/>
        <v>RR</v>
      </c>
      <c r="N60" s="250" t="str">
        <f>IFERROR(IFERROR(VLOOKUP(VLOOKUP($H60,(PairingFrom):(PairingTo),2,FALSE),(ListFrom):(ListTo),MATCH("Code",Headwords,0),FALSE),VLOOKUP($H60,(PairingFrom):(PairingTo),2,FALSE)),"")</f>
        <v/>
      </c>
      <c r="O60" s="442"/>
      <c r="P60" s="259"/>
      <c r="Q60" s="416"/>
      <c r="R60" s="417"/>
      <c r="S60" s="259"/>
      <c r="T60" s="442"/>
      <c r="U60" s="251" t="str">
        <f>IFERROR(IFERROR(VLOOKUP(VLOOKUP($H60,(PairingFrom):(PairingTo),3,FALSE),(ListFrom):(ListTo),MATCH("Code",Headwords,0),FALSE),VLOOKUP($H60,(PairingFrom):(PairingTo),3,FALSE)),"")</f>
        <v/>
      </c>
      <c r="V60" s="483" t="str">
        <f>IFERROR(VLOOKUP(VLOOKUP($H60,(PairingFrom):(PairingTo),COLUMNS($S60:V60),FALSE),(ListFrom):(ListTo),MATCH("Code",Headwords,0),FALSE),"")</f>
        <v/>
      </c>
      <c r="W60" s="527" t="str">
        <f>IF(ISTEXT(VLOOKUP($H60,(PairingFrom):(PairingTo),COLUMNS($S60:W60),FALSE)),VLOOKUP($H60,(PairingFrom):(PairingTo),COLUMNS($S60:W60),FALSE),"")</f>
        <v/>
      </c>
      <c r="X60" s="484" t="str">
        <f>IFERROR(VLOOKUP(VLOOKUP($H60,(PairingFrom):(PairingTo),COLUMNS($S60:X60),FALSE),(ListFrom):(ListTo),MATCH("Code",Headwords,0),FALSE),"")</f>
        <v/>
      </c>
      <c r="Y60" s="485" t="str">
        <f>IFERROR(VLOOKUP(VLOOKUP($H60,(PairingFrom):(PairingTo),COLUMNS($S60:Y60),FALSE),(ListFrom):(ListTo),MATCH("Code",Headwords,0),FALSE),"")</f>
        <v/>
      </c>
      <c r="Z60" s="527" t="str">
        <f>IF(ISTEXT(VLOOKUP($H60,(PairingFrom):(PairingTo),COLUMNS($S60:Z60),FALSE)),VLOOKUP($H60,(PairingFrom):(PairingTo),COLUMNS($S60:Z60),FALSE),"")</f>
        <v/>
      </c>
      <c r="AA60" s="486" t="str">
        <f>IFERROR(VLOOKUP(VLOOKUP($H60,(PairingFrom):(PairingTo),COLUMNS($S60:AA60),FALSE),(ListFrom):(ListTo),MATCH("Code",Headwords,0),FALSE),"")</f>
        <v/>
      </c>
      <c r="AC60" s="38" t="str">
        <f t="shared" si="18"/>
        <v>RR2--</v>
      </c>
      <c r="AD60" s="31" t="str">
        <f t="shared" si="22"/>
        <v/>
      </c>
      <c r="AE60" s="31" t="str">
        <f t="shared" si="23"/>
        <v/>
      </c>
      <c r="AF60" s="38" t="str">
        <f t="shared" si="19"/>
        <v>RR2--</v>
      </c>
      <c r="AG60" s="31" t="str">
        <f t="shared" si="24"/>
        <v/>
      </c>
      <c r="AH60" s="35" t="str">
        <f t="shared" si="25"/>
        <v/>
      </c>
    </row>
    <row r="61" spans="2:34" ht="24" hidden="1" customHeight="1" outlineLevel="1">
      <c r="B61" s="29" t="str">
        <f t="shared" si="12"/>
        <v>RR</v>
      </c>
      <c r="C61" s="158"/>
      <c r="D61" s="29" t="str">
        <f t="shared" si="0"/>
        <v>RR</v>
      </c>
      <c r="E61" s="29">
        <f t="shared" si="13"/>
        <v>18</v>
      </c>
      <c r="F61" s="29">
        <f t="shared" si="14"/>
        <v>1</v>
      </c>
      <c r="G61" s="158" t="str">
        <f t="shared" si="3"/>
        <v>F18M1</v>
      </c>
      <c r="H61" s="29" t="str">
        <f t="shared" si="4"/>
        <v>RR_F18M1</v>
      </c>
      <c r="J61" s="510"/>
      <c r="K61" s="698" t="str">
        <f t="shared" si="20"/>
        <v>Flight 18</v>
      </c>
      <c r="L61" s="470" t="str">
        <f t="shared" si="21"/>
        <v>Match 1</v>
      </c>
      <c r="M61" s="471" t="str">
        <f t="shared" si="35"/>
        <v>RR</v>
      </c>
      <c r="N61" s="472">
        <f>IFERROR(IFERROR(VLOOKUP(VLOOKUP($H61,(PairingFrom):(PairingTo),2,FALSE),(ListFrom):(ListTo),MATCH("Code",Headwords,0),FALSE),VLOOKUP($H61,(PairingFrom):(PairingTo),2,FALSE)),"")</f>
        <v>0</v>
      </c>
      <c r="O61" s="473"/>
      <c r="P61" s="474"/>
      <c r="Q61" s="475"/>
      <c r="R61" s="476"/>
      <c r="S61" s="474"/>
      <c r="T61" s="473"/>
      <c r="U61" s="477">
        <f>IFERROR(IFERROR(VLOOKUP(VLOOKUP($H61,(PairingFrom):(PairingTo),3,FALSE),(ListFrom):(ListTo),MATCH("Code",Headwords,0),FALSE),VLOOKUP($H61,(PairingFrom):(PairingTo),3,FALSE)),"")</f>
        <v>0</v>
      </c>
      <c r="V61" s="487" t="str">
        <f>IFERROR(VLOOKUP(VLOOKUP($H61,(PairingFrom):(PairingTo),COLUMNS($S61:V61),FALSE),(ListFrom):(ListTo),MATCH("Code",Headwords,0),FALSE),"")</f>
        <v/>
      </c>
      <c r="W61" s="528" t="str">
        <f>IF(ISTEXT(VLOOKUP($H61,(PairingFrom):(PairingTo),COLUMNS($S61:W61),FALSE)),VLOOKUP($H61,(PairingFrom):(PairingTo),COLUMNS($S61:W61),FALSE),"")</f>
        <v/>
      </c>
      <c r="X61" s="488" t="str">
        <f>IFERROR(VLOOKUP(VLOOKUP($H61,(PairingFrom):(PairingTo),COLUMNS($S61:X61),FALSE),(ListFrom):(ListTo),MATCH("Code",Headwords,0),FALSE),"")</f>
        <v/>
      </c>
      <c r="Y61" s="489" t="str">
        <f>IFERROR(VLOOKUP(VLOOKUP($H61,(PairingFrom):(PairingTo),COLUMNS($S61:Y61),FALSE),(ListFrom):(ListTo),MATCH("Code",Headwords,0),FALSE),"")</f>
        <v/>
      </c>
      <c r="Z61" s="528" t="str">
        <f>IF(ISTEXT(VLOOKUP($H61,(PairingFrom):(PairingTo),COLUMNS($S61:Z61),FALSE)),VLOOKUP($H61,(PairingFrom):(PairingTo),COLUMNS($S61:Z61),FALSE),"")</f>
        <v/>
      </c>
      <c r="AA61" s="490" t="str">
        <f>IFERROR(VLOOKUP(VLOOKUP($H61,(PairingFrom):(PairingTo),COLUMNS($S61:AA61),FALSE),(ListFrom):(ListTo),MATCH("Code",Headwords,0),FALSE),"")</f>
        <v/>
      </c>
      <c r="AC61" s="36" t="str">
        <f t="shared" si="18"/>
        <v>RR-0-0</v>
      </c>
      <c r="AD61" s="29" t="str">
        <f t="shared" si="22"/>
        <v/>
      </c>
      <c r="AE61" s="29" t="str">
        <f t="shared" si="23"/>
        <v/>
      </c>
      <c r="AF61" s="36" t="str">
        <f t="shared" si="19"/>
        <v>RR-0-0</v>
      </c>
      <c r="AG61" s="29" t="str">
        <f t="shared" si="24"/>
        <v/>
      </c>
      <c r="AH61" s="33" t="str">
        <f t="shared" si="25"/>
        <v/>
      </c>
    </row>
    <row r="62" spans="2:34" ht="24" hidden="1" customHeight="1" outlineLevel="1">
      <c r="B62" s="30" t="str">
        <f t="shared" si="12"/>
        <v>RR</v>
      </c>
      <c r="C62" s="159"/>
      <c r="D62" s="30" t="str">
        <f t="shared" si="0"/>
        <v>RR</v>
      </c>
      <c r="E62" s="30">
        <f t="shared" si="13"/>
        <v>18</v>
      </c>
      <c r="F62" s="30">
        <f t="shared" si="14"/>
        <v>2</v>
      </c>
      <c r="G62" s="159" t="str">
        <f t="shared" si="3"/>
        <v>F18M2</v>
      </c>
      <c r="H62" s="30" t="str">
        <f t="shared" si="4"/>
        <v>RR_F18M2</v>
      </c>
      <c r="J62" s="510"/>
      <c r="K62" s="703"/>
      <c r="L62" s="205" t="str">
        <f t="shared" si="21"/>
        <v>Match 2</v>
      </c>
      <c r="M62" s="165" t="str">
        <f t="shared" si="35"/>
        <v>RR</v>
      </c>
      <c r="N62" s="71">
        <f>IFERROR(IFERROR(VLOOKUP(VLOOKUP($H62,(PairingFrom):(PairingTo),2,FALSE),(ListFrom):(ListTo),MATCH("Code",Headwords,0),FALSE),VLOOKUP($H62,(PairingFrom):(PairingTo),2,FALSE)),"")</f>
        <v>0</v>
      </c>
      <c r="O62" s="441"/>
      <c r="P62" s="257"/>
      <c r="Q62" s="53"/>
      <c r="R62" s="54"/>
      <c r="S62" s="257"/>
      <c r="T62" s="441"/>
      <c r="U62" s="65">
        <f>IFERROR(IFERROR(VLOOKUP(VLOOKUP($H62,(PairingFrom):(PairingTo),3,FALSE),(ListFrom):(ListTo),MATCH("Code",Headwords,0),FALSE),VLOOKUP($H62,(PairingFrom):(PairingTo),3,FALSE)),"")</f>
        <v>0</v>
      </c>
      <c r="V62" s="482" t="str">
        <f>IFERROR(VLOOKUP(VLOOKUP($H62,(PairingFrom):(PairingTo),COLUMNS($S62:V62),FALSE),(ListFrom):(ListTo),MATCH("Code",Headwords,0),FALSE),"")</f>
        <v/>
      </c>
      <c r="W62" s="526" t="str">
        <f>IF(ISTEXT(VLOOKUP($H62,(PairingFrom):(PairingTo),COLUMNS($S62:W62),FALSE)),VLOOKUP($H62,(PairingFrom):(PairingTo),COLUMNS($S62:W62),FALSE),"")</f>
        <v/>
      </c>
      <c r="X62" s="406" t="str">
        <f>IFERROR(VLOOKUP(VLOOKUP($H62,(PairingFrom):(PairingTo),COLUMNS($S62:X62),FALSE),(ListFrom):(ListTo),MATCH("Code",Headwords,0),FALSE),"")</f>
        <v/>
      </c>
      <c r="Y62" s="407" t="str">
        <f>IFERROR(VLOOKUP(VLOOKUP($H62,(PairingFrom):(PairingTo),COLUMNS($S62:Y62),FALSE),(ListFrom):(ListTo),MATCH("Code",Headwords,0),FALSE),"")</f>
        <v/>
      </c>
      <c r="Z62" s="526" t="str">
        <f>IF(ISTEXT(VLOOKUP($H62,(PairingFrom):(PairingTo),COLUMNS($S62:Z62),FALSE)),VLOOKUP($H62,(PairingFrom):(PairingTo),COLUMNS($S62:Z62),FALSE),"")</f>
        <v/>
      </c>
      <c r="AA62" s="408" t="str">
        <f>IFERROR(VLOOKUP(VLOOKUP($H62,(PairingFrom):(PairingTo),COLUMNS($S62:AA62),FALSE),(ListFrom):(ListTo),MATCH("Code",Headwords,0),FALSE),"")</f>
        <v/>
      </c>
      <c r="AC62" s="37" t="str">
        <f t="shared" ref="AC62" si="37">CONCATENATE(D62,"-",N62,"-",U62)</f>
        <v>RR-0-0</v>
      </c>
      <c r="AD62" s="30" t="str">
        <f t="shared" si="22"/>
        <v/>
      </c>
      <c r="AE62" s="30" t="str">
        <f t="shared" si="23"/>
        <v/>
      </c>
      <c r="AF62" s="37" t="str">
        <f t="shared" ref="AF62" si="38">CONCATENATE(D62,"-",U62,"-",N62)</f>
        <v>RR-0-0</v>
      </c>
      <c r="AG62" s="30" t="str">
        <f t="shared" si="24"/>
        <v/>
      </c>
      <c r="AH62" s="34" t="str">
        <f t="shared" si="25"/>
        <v/>
      </c>
    </row>
    <row r="63" spans="2:34" ht="24" hidden="1" customHeight="1" outlineLevel="1">
      <c r="B63" s="31" t="str">
        <f t="shared" si="12"/>
        <v>RR</v>
      </c>
      <c r="C63" s="160"/>
      <c r="D63" s="31" t="str">
        <f t="shared" si="0"/>
        <v>RR</v>
      </c>
      <c r="E63" s="31">
        <f t="shared" si="13"/>
        <v>1</v>
      </c>
      <c r="F63" s="31">
        <f t="shared" si="14"/>
        <v>3</v>
      </c>
      <c r="G63" s="160" t="str">
        <f t="shared" si="3"/>
        <v>F1M3</v>
      </c>
      <c r="H63" s="31" t="str">
        <f t="shared" si="4"/>
        <v>RR_F1M3</v>
      </c>
      <c r="J63" s="510"/>
      <c r="K63" s="699"/>
      <c r="L63" s="248" t="str">
        <f t="shared" si="5"/>
        <v>Match 3</v>
      </c>
      <c r="M63" s="249" t="str">
        <f t="shared" si="15"/>
        <v>RR</v>
      </c>
      <c r="N63" s="250">
        <f>IFERROR(IFERROR(VLOOKUP(VLOOKUP($H63,(PairingFrom):(PairingTo),2,FALSE),(ListFrom):(ListTo),MATCH("Code",Headwords,0),FALSE),VLOOKUP($H63,(PairingFrom):(PairingTo),2,FALSE)),"")</f>
        <v>0</v>
      </c>
      <c r="O63" s="442"/>
      <c r="P63" s="259"/>
      <c r="Q63" s="416"/>
      <c r="R63" s="417"/>
      <c r="S63" s="259"/>
      <c r="T63" s="442"/>
      <c r="U63" s="251">
        <f>IFERROR(IFERROR(VLOOKUP(VLOOKUP($H63,(PairingFrom):(PairingTo),3,FALSE),(ListFrom):(ListTo),MATCH("Code",Headwords,0),FALSE),VLOOKUP($H63,(PairingFrom):(PairingTo),3,FALSE)),"")</f>
        <v>0</v>
      </c>
      <c r="V63" s="483" t="str">
        <f>IFERROR(VLOOKUP(VLOOKUP($H63,(PairingFrom):(PairingTo),COLUMNS($S63:V63),FALSE),(ListFrom):(ListTo),MATCH("Code",Headwords,0),FALSE),"")</f>
        <v/>
      </c>
      <c r="W63" s="527" t="str">
        <f>IF(ISTEXT(VLOOKUP($H63,(PairingFrom):(PairingTo),COLUMNS($S63:W63),FALSE)),VLOOKUP($H63,(PairingFrom):(PairingTo),COLUMNS($S63:W63),FALSE),"")</f>
        <v/>
      </c>
      <c r="X63" s="484" t="str">
        <f>IFERROR(VLOOKUP(VLOOKUP($H63,(PairingFrom):(PairingTo),COLUMNS($S63:X63),FALSE),(ListFrom):(ListTo),MATCH("Code",Headwords,0),FALSE),"")</f>
        <v/>
      </c>
      <c r="Y63" s="485" t="str">
        <f>IFERROR(VLOOKUP(VLOOKUP($H63,(PairingFrom):(PairingTo),COLUMNS($S63:Y63),FALSE),(ListFrom):(ListTo),MATCH("Code",Headwords,0),FALSE),"")</f>
        <v/>
      </c>
      <c r="Z63" s="527" t="str">
        <f>IF(ISTEXT(VLOOKUP($H63,(PairingFrom):(PairingTo),COLUMNS($S63:Z63),FALSE)),VLOOKUP($H63,(PairingFrom):(PairingTo),COLUMNS($S63:Z63),FALSE),"")</f>
        <v/>
      </c>
      <c r="AA63" s="486" t="str">
        <f>IFERROR(VLOOKUP(VLOOKUP($H63,(PairingFrom):(PairingTo),COLUMNS($S63:AA63),FALSE),(ListFrom):(ListTo),MATCH("Code",Headwords,0),FALSE),"")</f>
        <v/>
      </c>
      <c r="AC63" s="38" t="str">
        <f t="shared" si="18"/>
        <v>RR-0-0</v>
      </c>
      <c r="AD63" s="31" t="str">
        <f t="shared" si="7"/>
        <v/>
      </c>
      <c r="AE63" s="31" t="str">
        <f t="shared" si="8"/>
        <v/>
      </c>
      <c r="AF63" s="38" t="str">
        <f t="shared" si="19"/>
        <v>RR-0-0</v>
      </c>
      <c r="AG63" s="31" t="str">
        <f t="shared" si="10"/>
        <v/>
      </c>
      <c r="AH63" s="35" t="str">
        <f t="shared" si="11"/>
        <v/>
      </c>
    </row>
    <row r="64" spans="2:34" ht="24" hidden="1" customHeight="1" outlineLevel="1">
      <c r="B64" s="29" t="str">
        <f t="shared" si="12"/>
        <v>RR</v>
      </c>
      <c r="C64" s="158"/>
      <c r="D64" s="29" t="str">
        <f t="shared" si="0"/>
        <v>RR</v>
      </c>
      <c r="E64" s="29">
        <f t="shared" si="13"/>
        <v>19</v>
      </c>
      <c r="F64" s="29">
        <f t="shared" si="14"/>
        <v>1</v>
      </c>
      <c r="G64" s="158" t="str">
        <f t="shared" si="3"/>
        <v>F19M1</v>
      </c>
      <c r="H64" s="29" t="str">
        <f t="shared" si="4"/>
        <v>RR_F19M1</v>
      </c>
      <c r="J64" s="510"/>
      <c r="K64" s="698" t="str">
        <f t="shared" si="1"/>
        <v>Flight 19</v>
      </c>
      <c r="L64" s="470" t="str">
        <f t="shared" si="5"/>
        <v>Match 1</v>
      </c>
      <c r="M64" s="471" t="str">
        <f t="shared" si="15"/>
        <v>RR</v>
      </c>
      <c r="N64" s="472">
        <f>IFERROR(IFERROR(VLOOKUP(VLOOKUP($H64,(PairingFrom):(PairingTo),2,FALSE),(ListFrom):(ListTo),MATCH("Code",Headwords,0),FALSE),VLOOKUP($H64,(PairingFrom):(PairingTo),2,FALSE)),"")</f>
        <v>0</v>
      </c>
      <c r="O64" s="473"/>
      <c r="P64" s="474"/>
      <c r="Q64" s="475"/>
      <c r="R64" s="476"/>
      <c r="S64" s="474"/>
      <c r="T64" s="473"/>
      <c r="U64" s="477">
        <f>IFERROR(IFERROR(VLOOKUP(VLOOKUP($H64,(PairingFrom):(PairingTo),3,FALSE),(ListFrom):(ListTo),MATCH("Code",Headwords,0),FALSE),VLOOKUP($H64,(PairingFrom):(PairingTo),3,FALSE)),"")</f>
        <v>0</v>
      </c>
      <c r="V64" s="487" t="str">
        <f>IFERROR(VLOOKUP(VLOOKUP($H64,(PairingFrom):(PairingTo),COLUMNS($S64:V64),FALSE),(ListFrom):(ListTo),MATCH("Code",Headwords,0),FALSE),"")</f>
        <v/>
      </c>
      <c r="W64" s="528" t="str">
        <f>IF(ISTEXT(VLOOKUP($H64,(PairingFrom):(PairingTo),COLUMNS($S64:W64),FALSE)),VLOOKUP($H64,(PairingFrom):(PairingTo),COLUMNS($S64:W64),FALSE),"")</f>
        <v/>
      </c>
      <c r="X64" s="488" t="str">
        <f>IFERROR(VLOOKUP(VLOOKUP($H64,(PairingFrom):(PairingTo),COLUMNS($S64:X64),FALSE),(ListFrom):(ListTo),MATCH("Code",Headwords,0),FALSE),"")</f>
        <v/>
      </c>
      <c r="Y64" s="489" t="str">
        <f>IFERROR(VLOOKUP(VLOOKUP($H64,(PairingFrom):(PairingTo),COLUMNS($S64:Y64),FALSE),(ListFrom):(ListTo),MATCH("Code",Headwords,0),FALSE),"")</f>
        <v/>
      </c>
      <c r="Z64" s="528" t="str">
        <f>IF(ISTEXT(VLOOKUP($H64,(PairingFrom):(PairingTo),COLUMNS($S64:Z64),FALSE)),VLOOKUP($H64,(PairingFrom):(PairingTo),COLUMNS($S64:Z64),FALSE),"")</f>
        <v/>
      </c>
      <c r="AA64" s="490" t="str">
        <f>IFERROR(VLOOKUP(VLOOKUP($H64,(PairingFrom):(PairingTo),COLUMNS($S64:AA64),FALSE),(ListFrom):(ListTo),MATCH("Code",Headwords,0),FALSE),"")</f>
        <v/>
      </c>
      <c r="AC64" s="36" t="str">
        <f t="shared" si="18"/>
        <v>RR-0-0</v>
      </c>
      <c r="AD64" s="29" t="str">
        <f t="shared" si="7"/>
        <v/>
      </c>
      <c r="AE64" s="29" t="str">
        <f t="shared" si="8"/>
        <v/>
      </c>
      <c r="AF64" s="36" t="str">
        <f t="shared" si="19"/>
        <v>RR-0-0</v>
      </c>
      <c r="AG64" s="29" t="str">
        <f t="shared" si="10"/>
        <v/>
      </c>
      <c r="AH64" s="33" t="str">
        <f t="shared" si="11"/>
        <v/>
      </c>
    </row>
    <row r="65" spans="2:34" ht="24" hidden="1" customHeight="1" outlineLevel="1">
      <c r="B65" s="30" t="str">
        <f t="shared" si="12"/>
        <v>RR</v>
      </c>
      <c r="C65" s="159"/>
      <c r="D65" s="30" t="str">
        <f t="shared" si="0"/>
        <v>RR</v>
      </c>
      <c r="E65" s="30">
        <f t="shared" si="13"/>
        <v>19</v>
      </c>
      <c r="F65" s="30">
        <f t="shared" si="14"/>
        <v>2</v>
      </c>
      <c r="G65" s="159" t="str">
        <f t="shared" si="3"/>
        <v>F19M2</v>
      </c>
      <c r="H65" s="30" t="str">
        <f t="shared" si="4"/>
        <v>RR_F19M2</v>
      </c>
      <c r="J65" s="510"/>
      <c r="K65" s="703"/>
      <c r="L65" s="205" t="str">
        <f t="shared" si="5"/>
        <v>Match 2</v>
      </c>
      <c r="M65" s="165" t="str">
        <f t="shared" si="15"/>
        <v>RR</v>
      </c>
      <c r="N65" s="71">
        <f>IFERROR(IFERROR(VLOOKUP(VLOOKUP($H65,(PairingFrom):(PairingTo),2,FALSE),(ListFrom):(ListTo),MATCH("Code",Headwords,0),FALSE),VLOOKUP($H65,(PairingFrom):(PairingTo),2,FALSE)),"")</f>
        <v>0</v>
      </c>
      <c r="O65" s="441"/>
      <c r="P65" s="257"/>
      <c r="Q65" s="53"/>
      <c r="R65" s="54"/>
      <c r="S65" s="257"/>
      <c r="T65" s="441"/>
      <c r="U65" s="65">
        <f>IFERROR(IFERROR(VLOOKUP(VLOOKUP($H65,(PairingFrom):(PairingTo),3,FALSE),(ListFrom):(ListTo),MATCH("Code",Headwords,0),FALSE),VLOOKUP($H65,(PairingFrom):(PairingTo),3,FALSE)),"")</f>
        <v>0</v>
      </c>
      <c r="V65" s="482" t="str">
        <f>IFERROR(VLOOKUP(VLOOKUP($H65,(PairingFrom):(PairingTo),COLUMNS($S65:V65),FALSE),(ListFrom):(ListTo),MATCH("Code",Headwords,0),FALSE),"")</f>
        <v/>
      </c>
      <c r="W65" s="526" t="str">
        <f>IF(ISTEXT(VLOOKUP($H65,(PairingFrom):(PairingTo),COLUMNS($S65:W65),FALSE)),VLOOKUP($H65,(PairingFrom):(PairingTo),COLUMNS($S65:W65),FALSE),"")</f>
        <v/>
      </c>
      <c r="X65" s="406" t="str">
        <f>IFERROR(VLOOKUP(VLOOKUP($H65,(PairingFrom):(PairingTo),COLUMNS($S65:X65),FALSE),(ListFrom):(ListTo),MATCH("Code",Headwords,0),FALSE),"")</f>
        <v/>
      </c>
      <c r="Y65" s="407" t="str">
        <f>IFERROR(VLOOKUP(VLOOKUP($H65,(PairingFrom):(PairingTo),COLUMNS($S65:Y65),FALSE),(ListFrom):(ListTo),MATCH("Code",Headwords,0),FALSE),"")</f>
        <v/>
      </c>
      <c r="Z65" s="526" t="str">
        <f>IF(ISTEXT(VLOOKUP($H65,(PairingFrom):(PairingTo),COLUMNS($S65:Z65),FALSE)),VLOOKUP($H65,(PairingFrom):(PairingTo),COLUMNS($S65:Z65),FALSE),"")</f>
        <v/>
      </c>
      <c r="AA65" s="408" t="str">
        <f>IFERROR(VLOOKUP(VLOOKUP($H65,(PairingFrom):(PairingTo),COLUMNS($S65:AA65),FALSE),(ListFrom):(ListTo),MATCH("Code",Headwords,0),FALSE),"")</f>
        <v/>
      </c>
      <c r="AC65" s="37" t="str">
        <f t="shared" si="18"/>
        <v>RR-0-0</v>
      </c>
      <c r="AD65" s="30" t="str">
        <f t="shared" si="7"/>
        <v/>
      </c>
      <c r="AE65" s="30" t="str">
        <f t="shared" si="8"/>
        <v/>
      </c>
      <c r="AF65" s="37" t="str">
        <f t="shared" si="19"/>
        <v>RR-0-0</v>
      </c>
      <c r="AG65" s="30" t="str">
        <f t="shared" si="10"/>
        <v/>
      </c>
      <c r="AH65" s="34" t="str">
        <f t="shared" si="11"/>
        <v/>
      </c>
    </row>
    <row r="66" spans="2:34" ht="24" hidden="1" customHeight="1" outlineLevel="1" thickBot="1">
      <c r="B66" s="31" t="str">
        <f t="shared" si="12"/>
        <v>RR</v>
      </c>
      <c r="C66" s="160"/>
      <c r="D66" s="31" t="str">
        <f t="shared" si="0"/>
        <v>RR</v>
      </c>
      <c r="E66" s="31">
        <f t="shared" si="13"/>
        <v>2</v>
      </c>
      <c r="F66" s="31">
        <f t="shared" si="14"/>
        <v>3</v>
      </c>
      <c r="G66" s="160" t="str">
        <f t="shared" si="3"/>
        <v>F2M3</v>
      </c>
      <c r="H66" s="31" t="str">
        <f t="shared" si="4"/>
        <v>RR_F2M3</v>
      </c>
      <c r="J66" s="511"/>
      <c r="K66" s="700"/>
      <c r="L66" s="418" t="str">
        <f t="shared" si="5"/>
        <v>Match 3</v>
      </c>
      <c r="M66" s="419" t="str">
        <f t="shared" si="15"/>
        <v>RR</v>
      </c>
      <c r="N66" s="420">
        <f>IFERROR(IFERROR(VLOOKUP(VLOOKUP($H66,(PairingFrom):(PairingTo),2,FALSE),(ListFrom):(ListTo),MATCH("Code",Headwords,0),FALSE),VLOOKUP($H66,(PairingFrom):(PairingTo),2,FALSE)),"")</f>
        <v>0</v>
      </c>
      <c r="O66" s="444"/>
      <c r="P66" s="421"/>
      <c r="Q66" s="422"/>
      <c r="R66" s="423"/>
      <c r="S66" s="421"/>
      <c r="T66" s="444"/>
      <c r="U66" s="424">
        <f>IFERROR(IFERROR(VLOOKUP(VLOOKUP($H66,(PairingFrom):(PairingTo),3,FALSE),(ListFrom):(ListTo),MATCH("Code",Headwords,0),FALSE),VLOOKUP($H66,(PairingFrom):(PairingTo),3,FALSE)),"")</f>
        <v>0</v>
      </c>
      <c r="V66" s="491" t="str">
        <f>IFERROR(VLOOKUP(VLOOKUP($H66,(PairingFrom):(PairingTo),COLUMNS($S66:V66),FALSE),(ListFrom):(ListTo),MATCH("Code",Headwords,0),FALSE),"")</f>
        <v/>
      </c>
      <c r="W66" s="529" t="str">
        <f>IF(ISTEXT(VLOOKUP($H66,(PairingFrom):(PairingTo),COLUMNS($S66:W66),FALSE)),VLOOKUP($H66,(PairingFrom):(PairingTo),COLUMNS($S66:W66),FALSE),"")</f>
        <v/>
      </c>
      <c r="X66" s="493" t="str">
        <f>IFERROR(VLOOKUP(VLOOKUP($H66,(PairingFrom):(PairingTo),COLUMNS($S66:X66),FALSE),(ListFrom):(ListTo),MATCH("Code",Headwords,0),FALSE),"")</f>
        <v/>
      </c>
      <c r="Y66" s="494" t="str">
        <f>IFERROR(VLOOKUP(VLOOKUP($H66,(PairingFrom):(PairingTo),COLUMNS($S66:Y66),FALSE),(ListFrom):(ListTo),MATCH("Code",Headwords,0),FALSE),"")</f>
        <v/>
      </c>
      <c r="Z66" s="529" t="str">
        <f>IF(ISTEXT(VLOOKUP($H66,(PairingFrom):(PairingTo),COLUMNS($S66:Z66),FALSE)),VLOOKUP($H66,(PairingFrom):(PairingTo),COLUMNS($S66:Z66),FALSE),"")</f>
        <v/>
      </c>
      <c r="AA66" s="495" t="str">
        <f>IFERROR(VLOOKUP(VLOOKUP($H66,(PairingFrom):(PairingTo),COLUMNS($S66:AA66),FALSE),(ListFrom):(ListTo),MATCH("Code",Headwords,0),FALSE),"")</f>
        <v/>
      </c>
      <c r="AC66" s="38" t="str">
        <f t="shared" si="18"/>
        <v>RR-0-0</v>
      </c>
      <c r="AD66" s="31" t="str">
        <f t="shared" si="7"/>
        <v/>
      </c>
      <c r="AE66" s="31" t="str">
        <f t="shared" si="8"/>
        <v/>
      </c>
      <c r="AF66" s="38" t="str">
        <f t="shared" si="19"/>
        <v>RR-0-0</v>
      </c>
      <c r="AG66" s="31" t="str">
        <f t="shared" si="10"/>
        <v/>
      </c>
      <c r="AH66" s="35" t="str">
        <f t="shared" si="11"/>
        <v/>
      </c>
    </row>
    <row r="67" spans="2:34" s="30" customFormat="1" ht="18" hidden="1" customHeight="1" outlineLevel="1" thickBot="1">
      <c r="E67" s="41"/>
      <c r="F67" s="41"/>
      <c r="G67" s="41"/>
      <c r="J67" s="504"/>
      <c r="K67" s="505"/>
      <c r="L67" s="164"/>
      <c r="M67" s="164"/>
      <c r="N67" s="506"/>
      <c r="O67" s="506"/>
      <c r="P67" s="506"/>
      <c r="Q67" s="507"/>
      <c r="R67" s="507"/>
      <c r="S67" s="507"/>
      <c r="T67" s="507"/>
      <c r="U67" s="506"/>
      <c r="V67" s="508"/>
      <c r="W67" s="507"/>
      <c r="X67" s="509"/>
      <c r="Y67" s="508"/>
      <c r="Z67" s="507"/>
      <c r="AA67" s="509"/>
      <c r="AC67" s="32"/>
      <c r="AD67" s="32"/>
      <c r="AE67" s="32"/>
      <c r="AF67" s="32"/>
      <c r="AG67" s="32"/>
    </row>
    <row r="68" spans="2:34" s="67" customFormat="1" ht="22.5" hidden="1" customHeight="1" outlineLevel="1" thickBot="1">
      <c r="E68" s="68"/>
      <c r="F68" s="68"/>
      <c r="G68" s="68"/>
      <c r="I68" s="69"/>
      <c r="J68" s="207"/>
      <c r="K68" s="203"/>
      <c r="L68" s="164"/>
      <c r="M68" s="164"/>
      <c r="N68" s="437" t="s">
        <v>16</v>
      </c>
      <c r="O68" s="439"/>
      <c r="P68" s="425" t="s">
        <v>119</v>
      </c>
      <c r="Q68" s="707" t="s">
        <v>15</v>
      </c>
      <c r="R68" s="708"/>
      <c r="S68" s="425" t="s">
        <v>118</v>
      </c>
      <c r="T68" s="450"/>
      <c r="U68" s="438" t="s">
        <v>14</v>
      </c>
      <c r="V68" s="709"/>
      <c r="W68" s="710"/>
      <c r="X68" s="710"/>
      <c r="Y68" s="710"/>
      <c r="Z68" s="710"/>
      <c r="AA68" s="711"/>
      <c r="AC68" s="184"/>
      <c r="AD68" s="184"/>
      <c r="AE68" s="184"/>
      <c r="AF68" s="184"/>
      <c r="AG68" s="184"/>
    </row>
    <row r="69" spans="2:34" ht="24" hidden="1" customHeight="1" outlineLevel="1">
      <c r="B69" s="29"/>
      <c r="C69" s="40">
        <v>1</v>
      </c>
      <c r="D69" s="29" t="str">
        <f t="shared" ref="D69:D80" si="39">CONCATENATE(B69,C69)</f>
        <v>1</v>
      </c>
      <c r="E69" s="40"/>
      <c r="F69" s="40">
        <v>1</v>
      </c>
      <c r="G69" s="40">
        <f>C69</f>
        <v>1</v>
      </c>
      <c r="H69" s="29" t="str">
        <f t="shared" ref="H69" si="40">CONCATENATE(B69,"_",G69)</f>
        <v>_1</v>
      </c>
      <c r="J69" s="696" t="s">
        <v>144</v>
      </c>
      <c r="K69" s="702" t="str">
        <f t="shared" ref="K69:K79" si="41">CONCATENATE("Flight ",E69)</f>
        <v xml:space="preserve">Flight </v>
      </c>
      <c r="L69" s="224" t="str">
        <f t="shared" ref="L69:L80" si="42">CONCATENATE("Match ",F69)</f>
        <v>Match 1</v>
      </c>
      <c r="M69" s="225" t="str">
        <f t="shared" ref="M69:M80" si="43">IF(ISTEXT(B69),B69,"")</f>
        <v/>
      </c>
      <c r="N69" s="226" t="str">
        <f>IFERROR(IFERROR(VLOOKUP(VLOOKUP($H69,(PairingFrom):(PairingTo),2,FALSE),(ListFrom):(ListTo),MATCH("Code",Headwords,0),FALSE),VLOOKUP($H69,(PairingFrom):(PairingTo),2,FALSE)),"")</f>
        <v/>
      </c>
      <c r="O69" s="445"/>
      <c r="P69" s="262"/>
      <c r="Q69" s="227"/>
      <c r="R69" s="228"/>
      <c r="S69" s="262"/>
      <c r="T69" s="429"/>
      <c r="U69" s="229" t="str">
        <f>IFERROR(IFERROR(VLOOKUP(VLOOKUP($H69,(PairingFrom):(PairingTo),3,FALSE),(ListFrom):(ListTo),MATCH("Code",Headwords,0),FALSE),VLOOKUP($H69,(PairingFrom):(PairingTo),3,FALSE)),"")</f>
        <v/>
      </c>
      <c r="V69" s="230" t="str">
        <f>IFERROR(VLOOKUP(VLOOKUP($H69,(PairingFrom):(PairingTo),COLUMNS($S69:V69),FALSE),(ListFrom):(ListTo),MATCH("Code",Headwords,0),FALSE),IF(ISNONTEXT(VLOOKUP($H69,(PairingFrom):(PairingTo),COLUMNS($S69:V69),FALSE)),"",VLOOKUP($H69,(PairingFrom):(PairingTo),COLUMNS($S69:V69),FALSE)))</f>
        <v/>
      </c>
      <c r="W69" s="429" t="str">
        <f>IF(ISTEXT(VLOOKUP($H69,(PairingFrom):(PairingTo),COLUMNS($S69:W69),FALSE)),VLOOKUP($H69,(PairingFrom):(PairingTo),COLUMNS($S69:W69),FALSE),"")</f>
        <v/>
      </c>
      <c r="X69" s="231" t="str">
        <f>IFERROR(VLOOKUP(VLOOKUP($H69,(PairingFrom):(PairingTo),COLUMNS($S69:X69),FALSE),(ListFrom):(ListTo),MATCH("Code",Headwords,0),FALSE),IF(ISNONTEXT(VLOOKUP($H69,(PairingFrom):(PairingTo),COLUMNS($S69:X69),FALSE)),"",VLOOKUP($H69,(PairingFrom):(PairingTo),COLUMNS($S69:X69),FALSE)))</f>
        <v/>
      </c>
      <c r="Y69" s="232" t="str">
        <f>IFERROR(VLOOKUP(VLOOKUP($H69,(PairingFrom):(PairingTo),COLUMNS($S69:Y69),FALSE),(ListFrom):(ListTo),MATCH("Code",Headwords,0),FALSE),IF(ISNONTEXT(VLOOKUP($H69,(PairingFrom):(PairingTo),COLUMNS($S69:Y69),FALSE)),"",VLOOKUP($H69,(PairingFrom):(PairingTo),COLUMNS($S69:Y69),FALSE)))</f>
        <v/>
      </c>
      <c r="Z69" s="429" t="str">
        <f>IF(ISTEXT(VLOOKUP($H69,(PairingFrom):(PairingTo),COLUMNS($S69:Z69),FALSE)),VLOOKUP($H69,(PairingFrom):(PairingTo),COLUMNS($S69:Z69),FALSE),"")</f>
        <v/>
      </c>
      <c r="AA69" s="233" t="str">
        <f>IFERROR(VLOOKUP(VLOOKUP($H69,(PairingFrom):(PairingTo),COLUMNS($S69:AA69),FALSE),(ListFrom):(ListTo),MATCH("Code",Headwords,0),FALSE),IF(ISNONTEXT(VLOOKUP($H69,(PairingFrom):(PairingTo),COLUMNS($S69:AA69),FALSE)),"",VLOOKUP($H69,(PairingFrom):(PairingTo),COLUMNS($S69:AA69),FALSE)))</f>
        <v/>
      </c>
      <c r="AC69" s="185" t="str">
        <f t="shared" si="18"/>
        <v>1--</v>
      </c>
      <c r="AD69" s="186" t="str">
        <f t="shared" ref="AD69:AD80" si="44">IF(ISNUMBER(Q69),Q69,"")</f>
        <v/>
      </c>
      <c r="AE69" s="186" t="str">
        <f t="shared" ref="AE69:AE80" si="45">IF(ISNUMBER(P69),P69,"")</f>
        <v/>
      </c>
      <c r="AF69" s="185" t="str">
        <f t="shared" si="19"/>
        <v>1--</v>
      </c>
      <c r="AG69" s="186" t="str">
        <f t="shared" ref="AG69:AG80" si="46">IF(ISNUMBER(R69),R69,"")</f>
        <v/>
      </c>
      <c r="AH69" s="33" t="str">
        <f t="shared" ref="AH69:AH80" si="47">IF(ISNUMBER(S69),S69,"")</f>
        <v/>
      </c>
    </row>
    <row r="70" spans="2:34" ht="24" hidden="1" customHeight="1" outlineLevel="1">
      <c r="B70" s="30"/>
      <c r="C70" s="41">
        <v>1</v>
      </c>
      <c r="D70" s="30" t="str">
        <f t="shared" si="39"/>
        <v>1</v>
      </c>
      <c r="E70" s="41"/>
      <c r="F70" s="41">
        <v>2</v>
      </c>
      <c r="G70" s="41">
        <f t="shared" ref="G70:G80" si="48">C70</f>
        <v>1</v>
      </c>
      <c r="H70" s="30" t="str">
        <f t="shared" ref="H70:H80" si="49">CONCATENATE(B70,"_",G70)</f>
        <v>_1</v>
      </c>
      <c r="J70" s="697"/>
      <c r="K70" s="699"/>
      <c r="L70" s="205" t="str">
        <f t="shared" si="42"/>
        <v>Match 2</v>
      </c>
      <c r="M70" s="165" t="str">
        <f t="shared" si="43"/>
        <v/>
      </c>
      <c r="N70" s="71" t="str">
        <f>IFERROR(IFERROR(VLOOKUP(VLOOKUP($H70,(PairingFrom):(PairingTo),2,FALSE),(ListFrom):(ListTo),MATCH("Code",Headwords,0),FALSE),VLOOKUP($H70,(PairingFrom):(PairingTo),2,FALSE)),"")</f>
        <v/>
      </c>
      <c r="O70" s="441"/>
      <c r="P70" s="257"/>
      <c r="Q70" s="53"/>
      <c r="R70" s="54"/>
      <c r="S70" s="257"/>
      <c r="T70" s="428"/>
      <c r="U70" s="65" t="str">
        <f>IFERROR(IFERROR(VLOOKUP(VLOOKUP($H70,(PairingFrom):(PairingTo),3,FALSE),(ListFrom):(ListTo),MATCH("Code",Headwords,0),FALSE),VLOOKUP($H70,(PairingFrom):(PairingTo),3,FALSE)),"")</f>
        <v/>
      </c>
      <c r="V70" s="61" t="str">
        <f>IFERROR(VLOOKUP(VLOOKUP($H70,(PairingFrom):(PairingTo),COLUMNS($S70:V70),FALSE),(ListFrom):(ListTo),MATCH("Code",Headwords,0),FALSE),IF(ISNONTEXT(VLOOKUP($H70,(PairingFrom):(PairingTo),COLUMNS($S70:V70),FALSE)),"",VLOOKUP($H70,(PairingFrom):(PairingTo),COLUMNS($S70:V70),FALSE)))</f>
        <v/>
      </c>
      <c r="W70" s="60" t="str">
        <f>IF(ISTEXT(VLOOKUP($H70,(PairingFrom):(PairingTo),COLUMNS($S70:W70),FALSE)),VLOOKUP($H70,(PairingFrom):(PairingTo),COLUMNS($S70:W70),FALSE),"")</f>
        <v/>
      </c>
      <c r="X70" s="58" t="str">
        <f>IFERROR(VLOOKUP(VLOOKUP($H70,(PairingFrom):(PairingTo),COLUMNS($S70:X70),FALSE),(ListFrom):(ListTo),MATCH("Code",Headwords,0),FALSE),IF(ISNONTEXT(VLOOKUP($H70,(PairingFrom):(PairingTo),COLUMNS($S70:X70),FALSE)),"",VLOOKUP($H70,(PairingFrom):(PairingTo),COLUMNS($S70:X70),FALSE)))</f>
        <v/>
      </c>
      <c r="Y70" s="59" t="str">
        <f>IFERROR(VLOOKUP(VLOOKUP($H70,(PairingFrom):(PairingTo),COLUMNS($S70:Y70),FALSE),(ListFrom):(ListTo),MATCH("Code",Headwords,0),FALSE),IF(ISNONTEXT(VLOOKUP($H70,(PairingFrom):(PairingTo),COLUMNS($S70:Y70),FALSE)),"",VLOOKUP($H70,(PairingFrom):(PairingTo),COLUMNS($S70:Y70),FALSE)))</f>
        <v/>
      </c>
      <c r="Z70" s="60" t="str">
        <f>IF(ISTEXT(VLOOKUP($H70,(PairingFrom):(PairingTo),COLUMNS($S70:Z70),FALSE)),VLOOKUP($H70,(PairingFrom):(PairingTo),COLUMNS($S70:Z70),FALSE),"")</f>
        <v/>
      </c>
      <c r="AA70" s="62" t="str">
        <f>IFERROR(VLOOKUP(VLOOKUP($H70,(PairingFrom):(PairingTo),COLUMNS($S70:AA70),FALSE),(ListFrom):(ListTo),MATCH("Code",Headwords,0),FALSE),IF(ISNONTEXT(VLOOKUP($H70,(PairingFrom):(PairingTo),COLUMNS($S70:AA70),FALSE)),"",VLOOKUP($H70,(PairingFrom):(PairingTo),COLUMNS($S70:AA70),FALSE)))</f>
        <v/>
      </c>
      <c r="AC70" s="187" t="str">
        <f t="shared" si="18"/>
        <v>1--</v>
      </c>
      <c r="AD70" s="32" t="str">
        <f t="shared" si="44"/>
        <v/>
      </c>
      <c r="AE70" s="32" t="str">
        <f t="shared" si="45"/>
        <v/>
      </c>
      <c r="AF70" s="187" t="str">
        <f t="shared" si="19"/>
        <v>1--</v>
      </c>
      <c r="AG70" s="32" t="str">
        <f t="shared" si="46"/>
        <v/>
      </c>
      <c r="AH70" s="34" t="str">
        <f t="shared" si="47"/>
        <v/>
      </c>
    </row>
    <row r="71" spans="2:34" ht="24" hidden="1" customHeight="1" outlineLevel="1">
      <c r="B71" s="29"/>
      <c r="C71" s="40">
        <v>2</v>
      </c>
      <c r="D71" s="29" t="str">
        <f t="shared" si="39"/>
        <v>2</v>
      </c>
      <c r="E71" s="40"/>
      <c r="F71" s="40">
        <f>F65</f>
        <v>2</v>
      </c>
      <c r="G71" s="40">
        <f t="shared" ref="G71:G74" si="50">C71</f>
        <v>2</v>
      </c>
      <c r="H71" s="29" t="str">
        <f t="shared" si="49"/>
        <v>_2</v>
      </c>
      <c r="J71" s="697"/>
      <c r="K71" s="698" t="str">
        <f t="shared" ref="K71" si="51">CONCATENATE("Flight ",E71)</f>
        <v xml:space="preserve">Flight </v>
      </c>
      <c r="L71" s="206" t="str">
        <f t="shared" si="42"/>
        <v>Match 2</v>
      </c>
      <c r="M71" s="166" t="str">
        <f t="shared" si="43"/>
        <v/>
      </c>
      <c r="N71" s="72" t="str">
        <f>IFERROR(IFERROR(VLOOKUP(VLOOKUP($H71,(PairingFrom):(PairingTo),2,FALSE),(ListFrom):(ListTo),MATCH("Code",Headwords,0),FALSE),VLOOKUP($H71,(PairingFrom):(PairingTo),2,FALSE)),"")</f>
        <v/>
      </c>
      <c r="O71" s="446"/>
      <c r="P71" s="258"/>
      <c r="Q71" s="51"/>
      <c r="R71" s="52"/>
      <c r="S71" s="258"/>
      <c r="T71" s="430"/>
      <c r="U71" s="66" t="str">
        <f>IFERROR(IFERROR(VLOOKUP(VLOOKUP($H71,(PairingFrom):(PairingTo),3,FALSE),(ListFrom):(ListTo),MATCH("Code",Headwords,0),FALSE),VLOOKUP($H71,(PairingFrom):(PairingTo),3,FALSE)),"")</f>
        <v/>
      </c>
      <c r="V71" s="64" t="str">
        <f>IFERROR(VLOOKUP(VLOOKUP($H71,(PairingFrom):(PairingTo),COLUMNS($S71:V71),FALSE),(ListFrom):(ListTo),MATCH("Code",Headwords,0),FALSE),IF(ISNONTEXT(VLOOKUP($H71,(PairingFrom):(PairingTo),COLUMNS($S71:V71),FALSE)),"",VLOOKUP($H71,(PairingFrom):(PairingTo),COLUMNS($S71:V71),FALSE)))</f>
        <v/>
      </c>
      <c r="W71" s="430" t="str">
        <f>IF(ISTEXT(VLOOKUP($H71,(PairingFrom):(PairingTo),COLUMNS($S71:W71),FALSE)),VLOOKUP($H71,(PairingFrom):(PairingTo),COLUMNS($S71:W71),FALSE),"")</f>
        <v/>
      </c>
      <c r="X71" s="56" t="str">
        <f>IFERROR(VLOOKUP(VLOOKUP($H71,(PairingFrom):(PairingTo),COLUMNS($S71:X71),FALSE),(ListFrom):(ListTo),MATCH("Code",Headwords,0),FALSE),IF(ISNONTEXT(VLOOKUP($H71,(PairingFrom):(PairingTo),COLUMNS($S71:X71),FALSE)),"",VLOOKUP($H71,(PairingFrom):(PairingTo),COLUMNS($S71:X71),FALSE)))</f>
        <v/>
      </c>
      <c r="Y71" s="57" t="str">
        <f>IFERROR(VLOOKUP(VLOOKUP($H71,(PairingFrom):(PairingTo),COLUMNS($S71:Y71),FALSE),(ListFrom):(ListTo),MATCH("Code",Headwords,0),FALSE),IF(ISNONTEXT(VLOOKUP($H71,(PairingFrom):(PairingTo),COLUMNS($S71:Y71),FALSE)),"",VLOOKUP($H71,(PairingFrom):(PairingTo),COLUMNS($S71:Y71),FALSE)))</f>
        <v/>
      </c>
      <c r="Z71" s="430" t="str">
        <f>IF(ISTEXT(VLOOKUP($H71,(PairingFrom):(PairingTo),COLUMNS($S71:Z71),FALSE)),VLOOKUP($H71,(PairingFrom):(PairingTo),COLUMNS($S71:Z71),FALSE),"")</f>
        <v/>
      </c>
      <c r="AA71" s="63" t="str">
        <f>IFERROR(VLOOKUP(VLOOKUP($H71,(PairingFrom):(PairingTo),COLUMNS($S71:AA71),FALSE),(ListFrom):(ListTo),MATCH("Code",Headwords,0),FALSE),IF(ISNONTEXT(VLOOKUP($H71,(PairingFrom):(PairingTo),COLUMNS($S71:AA71),FALSE)),"",VLOOKUP($H71,(PairingFrom):(PairingTo),COLUMNS($S71:AA71),FALSE)))</f>
        <v/>
      </c>
      <c r="AC71" s="185" t="str">
        <f t="shared" si="18"/>
        <v>2--</v>
      </c>
      <c r="AD71" s="186" t="str">
        <f t="shared" si="44"/>
        <v/>
      </c>
      <c r="AE71" s="186" t="str">
        <f t="shared" si="45"/>
        <v/>
      </c>
      <c r="AF71" s="185" t="str">
        <f t="shared" si="19"/>
        <v>2--</v>
      </c>
      <c r="AG71" s="186" t="str">
        <f t="shared" si="46"/>
        <v/>
      </c>
      <c r="AH71" s="33" t="str">
        <f t="shared" si="47"/>
        <v/>
      </c>
    </row>
    <row r="72" spans="2:34" ht="24" hidden="1" customHeight="1" outlineLevel="1">
      <c r="B72" s="30"/>
      <c r="C72" s="42">
        <v>2</v>
      </c>
      <c r="D72" s="31" t="str">
        <f t="shared" si="39"/>
        <v>2</v>
      </c>
      <c r="E72" s="42"/>
      <c r="F72" s="42">
        <f>F66</f>
        <v>3</v>
      </c>
      <c r="G72" s="42">
        <f t="shared" si="50"/>
        <v>2</v>
      </c>
      <c r="H72" s="31" t="str">
        <f t="shared" si="49"/>
        <v>_2</v>
      </c>
      <c r="J72" s="697"/>
      <c r="K72" s="699"/>
      <c r="L72" s="218" t="str">
        <f t="shared" si="42"/>
        <v>Match 3</v>
      </c>
      <c r="M72" s="219" t="str">
        <f t="shared" si="43"/>
        <v/>
      </c>
      <c r="N72" s="220" t="str">
        <f>IFERROR(IFERROR(VLOOKUP(VLOOKUP($H72,(PairingFrom):(PairingTo),2,FALSE),(ListFrom):(ListTo),MATCH("Code",Headwords,0),FALSE),VLOOKUP($H72,(PairingFrom):(PairingTo),2,FALSE)),"")</f>
        <v/>
      </c>
      <c r="O72" s="447"/>
      <c r="P72" s="261"/>
      <c r="Q72" s="221"/>
      <c r="R72" s="222"/>
      <c r="S72" s="261"/>
      <c r="T72" s="431"/>
      <c r="U72" s="223" t="str">
        <f>IFERROR(IFERROR(VLOOKUP(VLOOKUP($H72,(PairingFrom):(PairingTo),3,FALSE),(ListFrom):(ListTo),MATCH("Code",Headwords,0),FALSE),VLOOKUP($H72,(PairingFrom):(PairingTo),3,FALSE)),"")</f>
        <v/>
      </c>
      <c r="V72" s="61" t="str">
        <f>IFERROR(VLOOKUP(VLOOKUP($H72,(PairingFrom):(PairingTo),COLUMNS($S72:V72),FALSE),(ListFrom):(ListTo),MATCH("Code",Headwords,0),FALSE),IF(ISNONTEXT(VLOOKUP($H72,(PairingFrom):(PairingTo),COLUMNS($S72:V72),FALSE)),"",VLOOKUP($H72,(PairingFrom):(PairingTo),COLUMNS($S72:V72),FALSE)))</f>
        <v/>
      </c>
      <c r="W72" s="60" t="str">
        <f>IF(ISTEXT(VLOOKUP($H72,(PairingFrom):(PairingTo),COLUMNS($S72:W72),FALSE)),VLOOKUP($H72,(PairingFrom):(PairingTo),COLUMNS($S72:W72),FALSE),"")</f>
        <v/>
      </c>
      <c r="X72" s="58" t="str">
        <f>IFERROR(VLOOKUP(VLOOKUP($H72,(PairingFrom):(PairingTo),COLUMNS($S72:X72),FALSE),(ListFrom):(ListTo),MATCH("Code",Headwords,0),FALSE),IF(ISNONTEXT(VLOOKUP($H72,(PairingFrom):(PairingTo),COLUMNS($S72:X72),FALSE)),"",VLOOKUP($H72,(PairingFrom):(PairingTo),COLUMNS($S72:X72),FALSE)))</f>
        <v/>
      </c>
      <c r="Y72" s="59" t="str">
        <f>IFERROR(VLOOKUP(VLOOKUP($H72,(PairingFrom):(PairingTo),COLUMNS($S72:Y72),FALSE),(ListFrom):(ListTo),MATCH("Code",Headwords,0),FALSE),IF(ISNONTEXT(VLOOKUP($H72,(PairingFrom):(PairingTo),COLUMNS($S72:Y72),FALSE)),"",VLOOKUP($H72,(PairingFrom):(PairingTo),COLUMNS($S72:Y72),FALSE)))</f>
        <v/>
      </c>
      <c r="Z72" s="60" t="str">
        <f>IF(ISTEXT(VLOOKUP($H72,(PairingFrom):(PairingTo),COLUMNS($S72:Z72),FALSE)),VLOOKUP($H72,(PairingFrom):(PairingTo),COLUMNS($S72:Z72),FALSE),"")</f>
        <v/>
      </c>
      <c r="AA72" s="62" t="str">
        <f>IFERROR(VLOOKUP(VLOOKUP($H72,(PairingFrom):(PairingTo),COLUMNS($S72:AA72),FALSE),(ListFrom):(ListTo),MATCH("Code",Headwords,0),FALSE),IF(ISNONTEXT(VLOOKUP($H72,(PairingFrom):(PairingTo),COLUMNS($S72:AA72),FALSE)),"",VLOOKUP($H72,(PairingFrom):(PairingTo),COLUMNS($S72:AA72),FALSE)))</f>
        <v/>
      </c>
      <c r="AC72" s="187" t="str">
        <f t="shared" si="18"/>
        <v>2--</v>
      </c>
      <c r="AD72" s="32" t="str">
        <f t="shared" si="44"/>
        <v/>
      </c>
      <c r="AE72" s="32" t="str">
        <f t="shared" si="45"/>
        <v/>
      </c>
      <c r="AF72" s="187" t="str">
        <f t="shared" si="19"/>
        <v>2--</v>
      </c>
      <c r="AG72" s="32" t="str">
        <f t="shared" si="46"/>
        <v/>
      </c>
      <c r="AH72" s="34" t="str">
        <f t="shared" si="47"/>
        <v/>
      </c>
    </row>
    <row r="73" spans="2:34" ht="24" hidden="1" customHeight="1" outlineLevel="1">
      <c r="B73" s="29"/>
      <c r="C73" s="40">
        <v>3</v>
      </c>
      <c r="D73" s="29" t="str">
        <f t="shared" si="39"/>
        <v>3</v>
      </c>
      <c r="E73" s="40"/>
      <c r="F73" s="40">
        <f t="shared" ref="F73:F74" si="52">F71</f>
        <v>2</v>
      </c>
      <c r="G73" s="40">
        <f t="shared" si="50"/>
        <v>3</v>
      </c>
      <c r="H73" s="29" t="str">
        <f t="shared" si="49"/>
        <v>_3</v>
      </c>
      <c r="J73" s="697"/>
      <c r="K73" s="698" t="str">
        <f t="shared" ref="K73" si="53">CONCATENATE("Flight ",E73)</f>
        <v xml:space="preserve">Flight </v>
      </c>
      <c r="L73" s="212" t="str">
        <f t="shared" ref="L73:L74" si="54">CONCATENATE("Match ",F73)</f>
        <v>Match 2</v>
      </c>
      <c r="M73" s="213" t="str">
        <f t="shared" ref="M73:M74" si="55">IF(ISTEXT(B73),B73,"")</f>
        <v/>
      </c>
      <c r="N73" s="214" t="str">
        <f>IFERROR(IFERROR(VLOOKUP(VLOOKUP($H73,(PairingFrom):(PairingTo),2,FALSE),(ListFrom):(ListTo),MATCH("Code",Headwords,0),FALSE),VLOOKUP($H73,(PairingFrom):(PairingTo),2,FALSE)),"")</f>
        <v/>
      </c>
      <c r="O73" s="448"/>
      <c r="P73" s="260"/>
      <c r="Q73" s="215"/>
      <c r="R73" s="216"/>
      <c r="S73" s="260"/>
      <c r="T73" s="449"/>
      <c r="U73" s="217" t="str">
        <f>IFERROR(IFERROR(VLOOKUP(VLOOKUP($H73,(PairingFrom):(PairingTo),3,FALSE),(ListFrom):(ListTo),MATCH("Code",Headwords,0),FALSE),VLOOKUP($H73,(PairingFrom):(PairingTo),3,FALSE)),"")</f>
        <v/>
      </c>
      <c r="V73" s="64" t="str">
        <f>IFERROR(VLOOKUP(VLOOKUP($H73,(PairingFrom):(PairingTo),COLUMNS($S73:V73),FALSE),(ListFrom):(ListTo),MATCH("Code",Headwords,0),FALSE),IF(ISNONTEXT(VLOOKUP($H73,(PairingFrom):(PairingTo),COLUMNS($S73:V73),FALSE)),"",VLOOKUP($H73,(PairingFrom):(PairingTo),COLUMNS($S73:V73),FALSE)))</f>
        <v/>
      </c>
      <c r="W73" s="430" t="str">
        <f>IF(ISTEXT(VLOOKUP($H73,(PairingFrom):(PairingTo),COLUMNS($S73:W73),FALSE)),VLOOKUP($H73,(PairingFrom):(PairingTo),COLUMNS($S73:W73),FALSE),"")</f>
        <v/>
      </c>
      <c r="X73" s="56" t="str">
        <f>IFERROR(VLOOKUP(VLOOKUP($H73,(PairingFrom):(PairingTo),COLUMNS($S73:X73),FALSE),(ListFrom):(ListTo),MATCH("Code",Headwords,0),FALSE),IF(ISNONTEXT(VLOOKUP($H73,(PairingFrom):(PairingTo),COLUMNS($S73:X73),FALSE)),"",VLOOKUP($H73,(PairingFrom):(PairingTo),COLUMNS($S73:X73),FALSE)))</f>
        <v/>
      </c>
      <c r="Y73" s="57" t="str">
        <f>IFERROR(VLOOKUP(VLOOKUP($H73,(PairingFrom):(PairingTo),COLUMNS($S73:Y73),FALSE),(ListFrom):(ListTo),MATCH("Code",Headwords,0),FALSE),IF(ISNONTEXT(VLOOKUP($H73,(PairingFrom):(PairingTo),COLUMNS($S73:Y73),FALSE)),"",VLOOKUP($H73,(PairingFrom):(PairingTo),COLUMNS($S73:Y73),FALSE)))</f>
        <v/>
      </c>
      <c r="Z73" s="430" t="str">
        <f>IF(ISTEXT(VLOOKUP($H73,(PairingFrom):(PairingTo),COLUMNS($S73:Z73),FALSE)),VLOOKUP($H73,(PairingFrom):(PairingTo),COLUMNS($S73:Z73),FALSE),"")</f>
        <v/>
      </c>
      <c r="AA73" s="63" t="str">
        <f>IFERROR(VLOOKUP(VLOOKUP($H73,(PairingFrom):(PairingTo),COLUMNS($S73:AA73),FALSE),(ListFrom):(ListTo),MATCH("Code",Headwords,0),FALSE),IF(ISNONTEXT(VLOOKUP($H73,(PairingFrom):(PairingTo),COLUMNS($S73:AA73),FALSE)),"",VLOOKUP($H73,(PairingFrom):(PairingTo),COLUMNS($S73:AA73),FALSE)))</f>
        <v/>
      </c>
      <c r="AC73" s="185" t="str">
        <f t="shared" ref="AC73:AC74" si="56">CONCATENATE(D73,"-",N73,"-",U73)</f>
        <v>3--</v>
      </c>
      <c r="AD73" s="186" t="str">
        <f t="shared" ref="AD73:AD74" si="57">IF(ISNUMBER(Q73),Q73,"")</f>
        <v/>
      </c>
      <c r="AE73" s="186" t="str">
        <f t="shared" ref="AE73:AE74" si="58">IF(ISNUMBER(P73),P73,"")</f>
        <v/>
      </c>
      <c r="AF73" s="185" t="str">
        <f t="shared" ref="AF73:AF74" si="59">CONCATENATE(D73,"-",U73,"-",N73)</f>
        <v>3--</v>
      </c>
      <c r="AG73" s="186" t="str">
        <f t="shared" ref="AG73:AG74" si="60">IF(ISNUMBER(R73),R73,"")</f>
        <v/>
      </c>
      <c r="AH73" s="33" t="str">
        <f t="shared" ref="AH73:AH74" si="61">IF(ISNUMBER(S73),S73,"")</f>
        <v/>
      </c>
    </row>
    <row r="74" spans="2:34" ht="24" hidden="1" customHeight="1" outlineLevel="1" thickBot="1">
      <c r="B74" s="30"/>
      <c r="C74" s="42">
        <v>3</v>
      </c>
      <c r="D74" s="31" t="str">
        <f t="shared" si="39"/>
        <v>3</v>
      </c>
      <c r="E74" s="42"/>
      <c r="F74" s="42">
        <f t="shared" si="52"/>
        <v>3</v>
      </c>
      <c r="G74" s="42">
        <f t="shared" si="50"/>
        <v>3</v>
      </c>
      <c r="H74" s="31" t="str">
        <f t="shared" si="49"/>
        <v>_3</v>
      </c>
      <c r="J74" s="701"/>
      <c r="K74" s="700"/>
      <c r="L74" s="512" t="str">
        <f t="shared" si="54"/>
        <v>Match 3</v>
      </c>
      <c r="M74" s="513" t="str">
        <f t="shared" si="55"/>
        <v/>
      </c>
      <c r="N74" s="514" t="str">
        <f>IFERROR(IFERROR(VLOOKUP(VLOOKUP($H74,(PairingFrom):(PairingTo),2,FALSE),(ListFrom):(ListTo),MATCH("Code",Headwords,0),FALSE),VLOOKUP($H74,(PairingFrom):(PairingTo),2,FALSE)),"")</f>
        <v/>
      </c>
      <c r="O74" s="515"/>
      <c r="P74" s="516"/>
      <c r="Q74" s="517"/>
      <c r="R74" s="518"/>
      <c r="S74" s="516"/>
      <c r="T74" s="492"/>
      <c r="U74" s="519" t="str">
        <f>IFERROR(IFERROR(VLOOKUP(VLOOKUP($H74,(PairingFrom):(PairingTo),3,FALSE),(ListFrom):(ListTo),MATCH("Code",Headwords,0),FALSE),VLOOKUP($H74,(PairingFrom):(PairingTo),3,FALSE)),"")</f>
        <v/>
      </c>
      <c r="V74" s="544" t="str">
        <f>IFERROR(VLOOKUP(VLOOKUP($H74,(PairingFrom):(PairingTo),COLUMNS($S74:V74),FALSE),(ListFrom):(ListTo),MATCH("Code",Headwords,0),FALSE),IF(ISNONTEXT(VLOOKUP($H74,(PairingFrom):(PairingTo),COLUMNS($S74:V74),FALSE)),"",VLOOKUP($H74,(PairingFrom):(PairingTo),COLUMNS($S74:V74),FALSE)))</f>
        <v/>
      </c>
      <c r="W74" s="545" t="str">
        <f>IF(ISTEXT(VLOOKUP($H74,(PairingFrom):(PairingTo),COLUMNS($S74:W74),FALSE)),VLOOKUP($H74,(PairingFrom):(PairingTo),COLUMNS($S74:W74),FALSE),"")</f>
        <v/>
      </c>
      <c r="X74" s="546" t="str">
        <f>IFERROR(VLOOKUP(VLOOKUP($H74,(PairingFrom):(PairingTo),COLUMNS($S74:X74),FALSE),(ListFrom):(ListTo),MATCH("Code",Headwords,0),FALSE),IF(ISNONTEXT(VLOOKUP($H74,(PairingFrom):(PairingTo),COLUMNS($S74:X74),FALSE)),"",VLOOKUP($H74,(PairingFrom):(PairingTo),COLUMNS($S74:X74),FALSE)))</f>
        <v/>
      </c>
      <c r="Y74" s="547" t="str">
        <f>IFERROR(VLOOKUP(VLOOKUP($H74,(PairingFrom):(PairingTo),COLUMNS($S74:Y74),FALSE),(ListFrom):(ListTo),MATCH("Code",Headwords,0),FALSE),IF(ISNONTEXT(VLOOKUP($H74,(PairingFrom):(PairingTo),COLUMNS($S74:Y74),FALSE)),"",VLOOKUP($H74,(PairingFrom):(PairingTo),COLUMNS($S74:Y74),FALSE)))</f>
        <v/>
      </c>
      <c r="Z74" s="545" t="str">
        <f>IF(ISTEXT(VLOOKUP($H74,(PairingFrom):(PairingTo),COLUMNS($S74:Z74),FALSE)),VLOOKUP($H74,(PairingFrom):(PairingTo),COLUMNS($S74:Z74),FALSE),"")</f>
        <v/>
      </c>
      <c r="AA74" s="548" t="str">
        <f>IFERROR(VLOOKUP(VLOOKUP($H74,(PairingFrom):(PairingTo),COLUMNS($S74:AA74),FALSE),(ListFrom):(ListTo),MATCH("Code",Headwords,0),FALSE),IF(ISNONTEXT(VLOOKUP($H74,(PairingFrom):(PairingTo),COLUMNS($S74:AA74),FALSE)),"",VLOOKUP($H74,(PairingFrom):(PairingTo),COLUMNS($S74:AA74),FALSE)))</f>
        <v/>
      </c>
      <c r="AC74" s="187" t="str">
        <f t="shared" si="56"/>
        <v>3--</v>
      </c>
      <c r="AD74" s="32" t="str">
        <f t="shared" si="57"/>
        <v/>
      </c>
      <c r="AE74" s="32" t="str">
        <f t="shared" si="58"/>
        <v/>
      </c>
      <c r="AF74" s="187" t="str">
        <f t="shared" si="59"/>
        <v>3--</v>
      </c>
      <c r="AG74" s="32" t="str">
        <f t="shared" si="60"/>
        <v/>
      </c>
      <c r="AH74" s="34" t="str">
        <f t="shared" si="61"/>
        <v/>
      </c>
    </row>
    <row r="75" spans="2:34" ht="24" customHeight="1" collapsed="1">
      <c r="B75" s="29" t="s">
        <v>25</v>
      </c>
      <c r="C75" s="40">
        <v>1</v>
      </c>
      <c r="D75" s="29" t="str">
        <f t="shared" ref="D75:D78" si="62">CONCATENATE(B75,C75)</f>
        <v>PF1</v>
      </c>
      <c r="E75" s="40">
        <v>15</v>
      </c>
      <c r="F75" s="40">
        <f>F69</f>
        <v>1</v>
      </c>
      <c r="G75" s="40">
        <f t="shared" si="48"/>
        <v>1</v>
      </c>
      <c r="H75" s="29" t="str">
        <f t="shared" ref="H75:H78" si="63">CONCATENATE(B75,"_",G75)</f>
        <v>PF_1</v>
      </c>
      <c r="J75" s="696" t="s">
        <v>204</v>
      </c>
      <c r="K75" s="702" t="str">
        <f t="shared" ref="K75" si="64">CONCATENATE("Flight ",E75)</f>
        <v>Flight 15</v>
      </c>
      <c r="L75" s="549" t="str">
        <f t="shared" ref="L75:L76" si="65">CONCATENATE("Match ",F75)</f>
        <v>Match 1</v>
      </c>
      <c r="M75" s="550" t="str">
        <f t="shared" ref="M75:M76" si="66">IF(ISTEXT(B75),B75,"")</f>
        <v>PF</v>
      </c>
      <c r="N75" s="551" t="str">
        <f>IFERROR(IFERROR(VLOOKUP(VLOOKUP($H75,(PairingFrom):(PairingTo),2,FALSE),(ListFrom):(ListTo),MATCH("Code",Headwords,0),FALSE),VLOOKUP($H75,(PairingFrom):(PairingTo),2,FALSE)),"")</f>
        <v>加藤</v>
      </c>
      <c r="O75" s="552">
        <v>3</v>
      </c>
      <c r="P75" s="553"/>
      <c r="Q75" s="554">
        <v>0</v>
      </c>
      <c r="R75" s="555">
        <v>1</v>
      </c>
      <c r="S75" s="553"/>
      <c r="T75" s="556">
        <v>4</v>
      </c>
      <c r="U75" s="557" t="str">
        <f>IFERROR(IFERROR(VLOOKUP(VLOOKUP($H75,(PairingFrom):(PairingTo),3,FALSE),(ListFrom):(ListTo),MATCH("Code",Headwords,0),FALSE),VLOOKUP($H75,(PairingFrom):(PairingTo),3,FALSE)),"")</f>
        <v>北詰</v>
      </c>
      <c r="V75" s="558" t="str">
        <f>IFERROR(VLOOKUP(VLOOKUP($H75,(PairingFrom):(PairingTo),COLUMNS($S75:V75),FALSE),(ListFrom):(ListTo),MATCH("Code",Headwords,0),FALSE),IF(ISNONTEXT(VLOOKUP($H75,(PairingFrom):(PairingTo),COLUMNS($S75:V75),FALSE)),"",VLOOKUP($H75,(PairingFrom):(PairingTo),COLUMNS($S75:V75),FALSE)))</f>
        <v>加藤</v>
      </c>
      <c r="W75" s="556" t="str">
        <f>IF(ISTEXT(VLOOKUP($H75,(PairingFrom):(PairingTo),COLUMNS($S75:W75),FALSE)),VLOOKUP($H75,(PairingFrom):(PairingTo),COLUMNS($S75:W75),FALSE),"")</f>
        <v>←→</v>
      </c>
      <c r="X75" s="559" t="str">
        <f>IFERROR(VLOOKUP(VLOOKUP($H75,(PairingFrom):(PairingTo),COLUMNS($S75:X75),FALSE),(ListFrom):(ListTo),MATCH("Code",Headwords,0),FALSE),IF(ISNONTEXT(VLOOKUP($H75,(PairingFrom):(PairingTo),COLUMNS($S75:X75),FALSE)),"",VLOOKUP($H75,(PairingFrom):(PairingTo),COLUMNS($S75:X75),FALSE)))</f>
        <v>市川</v>
      </c>
      <c r="Y75" s="560" t="str">
        <f>IFERROR(VLOOKUP(VLOOKUP($H75,(PairingFrom):(PairingTo),COLUMNS($S75:Y75),FALSE),(ListFrom):(ListTo),MATCH("Code",Headwords,0),FALSE),IF(ISNONTEXT(VLOOKUP($H75,(PairingFrom):(PairingTo),COLUMNS($S75:Y75),FALSE)),"",VLOOKUP($H75,(PairingFrom):(PairingTo),COLUMNS($S75:Y75),FALSE)))</f>
        <v/>
      </c>
      <c r="Z75" s="556" t="str">
        <f>IF(ISTEXT(VLOOKUP($H75,(PairingFrom):(PairingTo),COLUMNS($S75:Z75),FALSE)),VLOOKUP($H75,(PairingFrom):(PairingTo),COLUMNS($S75:Z75),FALSE),"")</f>
        <v/>
      </c>
      <c r="AA75" s="561" t="str">
        <f>IFERROR(VLOOKUP(VLOOKUP($H75,(PairingFrom):(PairingTo),COLUMNS($S75:AA75),FALSE),(ListFrom):(ListTo),MATCH("Code",Headwords,0),FALSE),IF(ISNONTEXT(VLOOKUP($H75,(PairingFrom):(PairingTo),COLUMNS($S75:AA75),FALSE)),"",VLOOKUP($H75,(PairingFrom):(PairingTo),COLUMNS($S75:AA75),FALSE)))</f>
        <v/>
      </c>
      <c r="AC75" s="185" t="str">
        <f t="shared" ref="AC75:AC76" si="67">CONCATENATE(D75,"-",N75,"-",U75)</f>
        <v>PF1-加藤-北詰</v>
      </c>
      <c r="AD75" s="186">
        <f t="shared" ref="AD75:AD76" si="68">IF(ISNUMBER(Q75),Q75,"")</f>
        <v>0</v>
      </c>
      <c r="AE75" s="186" t="str">
        <f t="shared" ref="AE75:AE76" si="69">IF(ISNUMBER(P75),P75,"")</f>
        <v/>
      </c>
      <c r="AF75" s="185" t="str">
        <f t="shared" ref="AF75:AF76" si="70">CONCATENATE(D75,"-",U75,"-",N75)</f>
        <v>PF1-北詰-加藤</v>
      </c>
      <c r="AG75" s="186">
        <f t="shared" ref="AG75:AG76" si="71">IF(ISNUMBER(R75),R75,"")</f>
        <v>1</v>
      </c>
      <c r="AH75" s="33" t="str">
        <f t="shared" ref="AH75:AH76" si="72">IF(ISNUMBER(S75),S75,"")</f>
        <v/>
      </c>
    </row>
    <row r="76" spans="2:34" ht="24" customHeight="1">
      <c r="B76" s="30" t="s">
        <v>48</v>
      </c>
      <c r="C76" s="42">
        <v>1</v>
      </c>
      <c r="D76" s="31" t="str">
        <f t="shared" si="62"/>
        <v>FIN1</v>
      </c>
      <c r="E76" s="42">
        <v>15</v>
      </c>
      <c r="F76" s="42">
        <f>F70</f>
        <v>2</v>
      </c>
      <c r="G76" s="42">
        <f t="shared" si="48"/>
        <v>1</v>
      </c>
      <c r="H76" s="31" t="str">
        <f t="shared" si="63"/>
        <v>FIN_1</v>
      </c>
      <c r="J76" s="697"/>
      <c r="K76" s="699"/>
      <c r="L76" s="218" t="str">
        <f t="shared" si="65"/>
        <v>Match 2</v>
      </c>
      <c r="M76" s="219" t="str">
        <f t="shared" si="66"/>
        <v>FIN</v>
      </c>
      <c r="N76" s="220" t="str">
        <f>IFERROR(IFERROR(VLOOKUP(VLOOKUP($H76,(PairingFrom):(PairingTo),2,FALSE),(ListFrom):(ListTo),MATCH("Code",Headwords,0),FALSE),VLOOKUP($H76,(PairingFrom):(PairingTo),2,FALSE)),"")</f>
        <v>市川</v>
      </c>
      <c r="O76" s="447">
        <v>5</v>
      </c>
      <c r="P76" s="261"/>
      <c r="Q76" s="221">
        <v>0</v>
      </c>
      <c r="R76" s="222">
        <v>1</v>
      </c>
      <c r="S76" s="261"/>
      <c r="T76" s="431">
        <v>6</v>
      </c>
      <c r="U76" s="223" t="str">
        <f>IFERROR(IFERROR(VLOOKUP(VLOOKUP($H76,(PairingFrom):(PairingTo),3,FALSE),(ListFrom):(ListTo),MATCH("Code",Headwords,0),FALSE),VLOOKUP($H76,(PairingFrom):(PairingTo),3,FALSE)),"")</f>
        <v>今井</v>
      </c>
      <c r="V76" s="61" t="str">
        <f>IFERROR(VLOOKUP(VLOOKUP($H76,(PairingFrom):(PairingTo),COLUMNS($S76:V76),FALSE),(ListFrom):(ListTo),MATCH("Code",Headwords,0),FALSE),IF(ISNONTEXT(VLOOKUP($H76,(PairingFrom):(PairingTo),COLUMNS($S76:V76),FALSE)),"",VLOOKUP($H76,(PairingFrom):(PairingTo),COLUMNS($S76:V76),FALSE)))</f>
        <v>市川</v>
      </c>
      <c r="W76" s="60" t="str">
        <f>IF(ISTEXT(VLOOKUP($H76,(PairingFrom):(PairingTo),COLUMNS($S76:W76),FALSE)),VLOOKUP($H76,(PairingFrom):(PairingTo),COLUMNS($S76:W76),FALSE),"")</f>
        <v>←→</v>
      </c>
      <c r="X76" s="58" t="str">
        <f>IFERROR(VLOOKUP(VLOOKUP($H76,(PairingFrom):(PairingTo),COLUMNS($S76:X76),FALSE),(ListFrom):(ListTo),MATCH("Code",Headwords,0),FALSE),IF(ISNONTEXT(VLOOKUP($H76,(PairingFrom):(PairingTo),COLUMNS($S76:X76),FALSE)),"",VLOOKUP($H76,(PairingFrom):(PairingTo),COLUMNS($S76:X76),FALSE)))</f>
        <v>今井</v>
      </c>
      <c r="Y76" s="59" t="str">
        <f>IFERROR(VLOOKUP(VLOOKUP($H76,(PairingFrom):(PairingTo),COLUMNS($S76:Y76),FALSE),(ListFrom):(ListTo),MATCH("Code",Headwords,0),FALSE),IF(ISNONTEXT(VLOOKUP($H76,(PairingFrom):(PairingTo),COLUMNS($S76:Y76),FALSE)),"",VLOOKUP($H76,(PairingFrom):(PairingTo),COLUMNS($S76:Y76),FALSE)))</f>
        <v/>
      </c>
      <c r="Z76" s="60" t="str">
        <f>IF(ISTEXT(VLOOKUP($H76,(PairingFrom):(PairingTo),COLUMNS($S76:Z76),FALSE)),VLOOKUP($H76,(PairingFrom):(PairingTo),COLUMNS($S76:Z76),FALSE),"")</f>
        <v/>
      </c>
      <c r="AA76" s="62" t="str">
        <f>IFERROR(VLOOKUP(VLOOKUP($H76,(PairingFrom):(PairingTo),COLUMNS($S76:AA76),FALSE),(ListFrom):(ListTo),MATCH("Code",Headwords,0),FALSE),IF(ISNONTEXT(VLOOKUP($H76,(PairingFrom):(PairingTo),COLUMNS($S76:AA76),FALSE)),"",VLOOKUP($H76,(PairingFrom):(PairingTo),COLUMNS($S76:AA76),FALSE)))</f>
        <v/>
      </c>
      <c r="AC76" s="187" t="str">
        <f t="shared" si="67"/>
        <v>FIN1-市川-今井</v>
      </c>
      <c r="AD76" s="32">
        <f t="shared" si="68"/>
        <v>0</v>
      </c>
      <c r="AE76" s="32" t="str">
        <f t="shared" si="69"/>
        <v/>
      </c>
      <c r="AF76" s="187" t="str">
        <f t="shared" si="70"/>
        <v>FIN1-今井-市川</v>
      </c>
      <c r="AG76" s="32">
        <f t="shared" si="71"/>
        <v>1</v>
      </c>
      <c r="AH76" s="34" t="str">
        <f t="shared" si="72"/>
        <v/>
      </c>
    </row>
    <row r="77" spans="2:34" ht="24" customHeight="1">
      <c r="B77" s="29" t="s">
        <v>25</v>
      </c>
      <c r="C77" s="40">
        <v>2</v>
      </c>
      <c r="D77" s="29" t="str">
        <f t="shared" si="62"/>
        <v>PF2</v>
      </c>
      <c r="E77" s="40">
        <f t="shared" ref="E77:E78" si="73">E75+1</f>
        <v>16</v>
      </c>
      <c r="F77" s="40">
        <f t="shared" ref="F77:F78" si="74">F75</f>
        <v>1</v>
      </c>
      <c r="G77" s="40">
        <f t="shared" si="48"/>
        <v>2</v>
      </c>
      <c r="H77" s="29" t="str">
        <f t="shared" si="63"/>
        <v>PF_2</v>
      </c>
      <c r="J77" s="697"/>
      <c r="K77" s="698" t="str">
        <f t="shared" si="41"/>
        <v>Flight 16</v>
      </c>
      <c r="L77" s="212" t="str">
        <f t="shared" si="42"/>
        <v>Match 1</v>
      </c>
      <c r="M77" s="213" t="str">
        <f t="shared" si="43"/>
        <v>PF</v>
      </c>
      <c r="N77" s="214" t="str">
        <f>IFERROR(IFERROR(VLOOKUP(VLOOKUP($H77,(PairingFrom):(PairingTo),2,FALSE),(ListFrom):(ListTo),MATCH("Code",Headwords,0),FALSE),VLOOKUP($H77,(PairingFrom):(PairingTo),2,FALSE)),"")</f>
        <v>北詰</v>
      </c>
      <c r="O77" s="448"/>
      <c r="P77" s="260"/>
      <c r="Q77" s="215"/>
      <c r="R77" s="216"/>
      <c r="S77" s="260"/>
      <c r="T77" s="449"/>
      <c r="U77" s="217" t="str">
        <f>IFERROR(IFERROR(VLOOKUP(VLOOKUP($H77,(PairingFrom):(PairingTo),3,FALSE),(ListFrom):(ListTo),MATCH("Code",Headwords,0),FALSE),VLOOKUP($H77,(PairingFrom):(PairingTo),3,FALSE)),"")</f>
        <v>加藤</v>
      </c>
      <c r="V77" s="64" t="str">
        <f>IFERROR(VLOOKUP(VLOOKUP($H77,(PairingFrom):(PairingTo),COLUMNS($S77:V77),FALSE),(ListFrom):(ListTo),MATCH("Code",Headwords,0),FALSE),IF(ISNONTEXT(VLOOKUP($H77,(PairingFrom):(PairingTo),COLUMNS($S77:V77),FALSE)),"",VLOOKUP($H77,(PairingFrom):(PairingTo),COLUMNS($S77:V77),FALSE)))</f>
        <v/>
      </c>
      <c r="W77" s="430" t="str">
        <f>IF(ISTEXT(VLOOKUP($H77,(PairingFrom):(PairingTo),COLUMNS($S77:W77),FALSE)),VLOOKUP($H77,(PairingFrom):(PairingTo),COLUMNS($S77:W77),FALSE),"")</f>
        <v/>
      </c>
      <c r="X77" s="56" t="str">
        <f>IFERROR(VLOOKUP(VLOOKUP($H77,(PairingFrom):(PairingTo),COLUMNS($S77:X77),FALSE),(ListFrom):(ListTo),MATCH("Code",Headwords,0),FALSE),IF(ISNONTEXT(VLOOKUP($H77,(PairingFrom):(PairingTo),COLUMNS($S77:X77),FALSE)),"",VLOOKUP($H77,(PairingFrom):(PairingTo),COLUMNS($S77:X77),FALSE)))</f>
        <v/>
      </c>
      <c r="Y77" s="57" t="str">
        <f>IFERROR(VLOOKUP(VLOOKUP($H77,(PairingFrom):(PairingTo),COLUMNS($S77:Y77),FALSE),(ListFrom):(ListTo),MATCH("Code",Headwords,0),FALSE),IF(ISNONTEXT(VLOOKUP($H77,(PairingFrom):(PairingTo),COLUMNS($S77:Y77),FALSE)),"",VLOOKUP($H77,(PairingFrom):(PairingTo),COLUMNS($S77:Y77),FALSE)))</f>
        <v/>
      </c>
      <c r="Z77" s="430" t="str">
        <f>IF(ISTEXT(VLOOKUP($H77,(PairingFrom):(PairingTo),COLUMNS($S77:Z77),FALSE)),VLOOKUP($H77,(PairingFrom):(PairingTo),COLUMNS($S77:Z77),FALSE),"")</f>
        <v/>
      </c>
      <c r="AA77" s="63" t="str">
        <f>IFERROR(VLOOKUP(VLOOKUP($H77,(PairingFrom):(PairingTo),COLUMNS($S77:AA77),FALSE),(ListFrom):(ListTo),MATCH("Code",Headwords,0),FALSE),IF(ISNONTEXT(VLOOKUP($H77,(PairingFrom):(PairingTo),COLUMNS($S77:AA77),FALSE)),"",VLOOKUP($H77,(PairingFrom):(PairingTo),COLUMNS($S77:AA77),FALSE)))</f>
        <v/>
      </c>
      <c r="AC77" s="185" t="str">
        <f t="shared" si="18"/>
        <v>PF2-北詰-加藤</v>
      </c>
      <c r="AD77" s="186" t="str">
        <f t="shared" si="44"/>
        <v/>
      </c>
      <c r="AE77" s="186" t="str">
        <f t="shared" si="45"/>
        <v/>
      </c>
      <c r="AF77" s="185" t="str">
        <f t="shared" si="19"/>
        <v>PF2-加藤-北詰</v>
      </c>
      <c r="AG77" s="186" t="str">
        <f t="shared" si="46"/>
        <v/>
      </c>
      <c r="AH77" s="33" t="str">
        <f t="shared" si="47"/>
        <v/>
      </c>
    </row>
    <row r="78" spans="2:34" ht="24" customHeight="1">
      <c r="B78" s="30" t="s">
        <v>48</v>
      </c>
      <c r="C78" s="42">
        <v>2</v>
      </c>
      <c r="D78" s="31" t="str">
        <f t="shared" si="62"/>
        <v>FIN2</v>
      </c>
      <c r="E78" s="42">
        <f t="shared" si="73"/>
        <v>16</v>
      </c>
      <c r="F78" s="42">
        <f t="shared" si="74"/>
        <v>2</v>
      </c>
      <c r="G78" s="42">
        <f t="shared" si="48"/>
        <v>2</v>
      </c>
      <c r="H78" s="31" t="str">
        <f t="shared" si="63"/>
        <v>FIN_2</v>
      </c>
      <c r="J78" s="697"/>
      <c r="K78" s="699"/>
      <c r="L78" s="218" t="str">
        <f t="shared" si="42"/>
        <v>Match 2</v>
      </c>
      <c r="M78" s="219" t="str">
        <f t="shared" si="43"/>
        <v>FIN</v>
      </c>
      <c r="N78" s="220" t="str">
        <f>IFERROR(IFERROR(VLOOKUP(VLOOKUP($H78,(PairingFrom):(PairingTo),2,FALSE),(ListFrom):(ListTo),MATCH("Code",Headwords,0),FALSE),VLOOKUP($H78,(PairingFrom):(PairingTo),2,FALSE)),"")</f>
        <v>今井</v>
      </c>
      <c r="O78" s="447"/>
      <c r="P78" s="261"/>
      <c r="Q78" s="221">
        <v>1</v>
      </c>
      <c r="R78" s="222">
        <v>0</v>
      </c>
      <c r="S78" s="261"/>
      <c r="T78" s="431"/>
      <c r="U78" s="223" t="str">
        <f>IFERROR(IFERROR(VLOOKUP(VLOOKUP($H78,(PairingFrom):(PairingTo),3,FALSE),(ListFrom):(ListTo),MATCH("Code",Headwords,0),FALSE),VLOOKUP($H78,(PairingFrom):(PairingTo),3,FALSE)),"")</f>
        <v>市川</v>
      </c>
      <c r="V78" s="61" t="str">
        <f>IFERROR(VLOOKUP(VLOOKUP($H78,(PairingFrom):(PairingTo),COLUMNS($S78:V78),FALSE),(ListFrom):(ListTo),MATCH("Code",Headwords,0),FALSE),IF(ISNONTEXT(VLOOKUP($H78,(PairingFrom):(PairingTo),COLUMNS($S78:V78),FALSE)),"",VLOOKUP($H78,(PairingFrom):(PairingTo),COLUMNS($S78:V78),FALSE)))</f>
        <v/>
      </c>
      <c r="W78" s="60" t="str">
        <f>IF(ISTEXT(VLOOKUP($H78,(PairingFrom):(PairingTo),COLUMNS($S78:W78),FALSE)),VLOOKUP($H78,(PairingFrom):(PairingTo),COLUMNS($S78:W78),FALSE),"")</f>
        <v/>
      </c>
      <c r="X78" s="58" t="str">
        <f>IFERROR(VLOOKUP(VLOOKUP($H78,(PairingFrom):(PairingTo),COLUMNS($S78:X78),FALSE),(ListFrom):(ListTo),MATCH("Code",Headwords,0),FALSE),IF(ISNONTEXT(VLOOKUP($H78,(PairingFrom):(PairingTo),COLUMNS($S78:X78),FALSE)),"",VLOOKUP($H78,(PairingFrom):(PairingTo),COLUMNS($S78:X78),FALSE)))</f>
        <v/>
      </c>
      <c r="Y78" s="59" t="str">
        <f>IFERROR(VLOOKUP(VLOOKUP($H78,(PairingFrom):(PairingTo),COLUMNS($S78:Y78),FALSE),(ListFrom):(ListTo),MATCH("Code",Headwords,0),FALSE),IF(ISNONTEXT(VLOOKUP($H78,(PairingFrom):(PairingTo),COLUMNS($S78:Y78),FALSE)),"",VLOOKUP($H78,(PairingFrom):(PairingTo),COLUMNS($S78:Y78),FALSE)))</f>
        <v/>
      </c>
      <c r="Z78" s="60" t="str">
        <f>IF(ISTEXT(VLOOKUP($H78,(PairingFrom):(PairingTo),COLUMNS($S78:Z78),FALSE)),VLOOKUP($H78,(PairingFrom):(PairingTo),COLUMNS($S78:Z78),FALSE),"")</f>
        <v/>
      </c>
      <c r="AA78" s="62" t="str">
        <f>IFERROR(VLOOKUP(VLOOKUP($H78,(PairingFrom):(PairingTo),COLUMNS($S78:AA78),FALSE),(ListFrom):(ListTo),MATCH("Code",Headwords,0),FALSE),IF(ISNONTEXT(VLOOKUP($H78,(PairingFrom):(PairingTo),COLUMNS($S78:AA78),FALSE)),"",VLOOKUP($H78,(PairingFrom):(PairingTo),COLUMNS($S78:AA78),FALSE)))</f>
        <v/>
      </c>
      <c r="AC78" s="187" t="str">
        <f t="shared" si="18"/>
        <v>FIN2-今井-市川</v>
      </c>
      <c r="AD78" s="32">
        <f t="shared" si="44"/>
        <v>1</v>
      </c>
      <c r="AE78" s="32" t="str">
        <f t="shared" si="45"/>
        <v/>
      </c>
      <c r="AF78" s="187" t="str">
        <f t="shared" si="19"/>
        <v>FIN2-市川-今井</v>
      </c>
      <c r="AG78" s="32">
        <f t="shared" si="46"/>
        <v>0</v>
      </c>
      <c r="AH78" s="34" t="str">
        <f t="shared" si="47"/>
        <v/>
      </c>
    </row>
    <row r="79" spans="2:34" ht="24" customHeight="1">
      <c r="B79" s="29" t="s">
        <v>25</v>
      </c>
      <c r="C79" s="40">
        <v>3</v>
      </c>
      <c r="D79" s="29" t="str">
        <f t="shared" si="39"/>
        <v>PF3</v>
      </c>
      <c r="E79" s="40">
        <f t="shared" ref="E79" si="75">E77+1</f>
        <v>17</v>
      </c>
      <c r="F79" s="40">
        <f>F77</f>
        <v>1</v>
      </c>
      <c r="G79" s="40">
        <f t="shared" si="48"/>
        <v>3</v>
      </c>
      <c r="H79" s="29" t="str">
        <f t="shared" si="49"/>
        <v>PF_3</v>
      </c>
      <c r="J79" s="697"/>
      <c r="K79" s="698" t="str">
        <f t="shared" si="41"/>
        <v>Flight 17</v>
      </c>
      <c r="L79" s="206" t="str">
        <f t="shared" si="42"/>
        <v>Match 1</v>
      </c>
      <c r="M79" s="166" t="str">
        <f t="shared" si="43"/>
        <v>PF</v>
      </c>
      <c r="N79" s="72" t="str">
        <f>IFERROR(IFERROR(VLOOKUP(VLOOKUP($H79,(PairingFrom):(PairingTo),2,FALSE),(ListFrom):(ListTo),MATCH("Code",Headwords,0),FALSE),VLOOKUP($H79,(PairingFrom):(PairingTo),2,FALSE)),"")</f>
        <v>加藤</v>
      </c>
      <c r="O79" s="446"/>
      <c r="P79" s="258"/>
      <c r="Q79" s="51"/>
      <c r="R79" s="52"/>
      <c r="S79" s="258"/>
      <c r="T79" s="430"/>
      <c r="U79" s="66" t="str">
        <f>IFERROR(IFERROR(VLOOKUP(VLOOKUP($H79,(PairingFrom):(PairingTo),3,FALSE),(ListFrom):(ListTo),MATCH("Code",Headwords,0),FALSE),VLOOKUP($H79,(PairingFrom):(PairingTo),3,FALSE)),"")</f>
        <v>北詰</v>
      </c>
      <c r="V79" s="64" t="str">
        <f>IFERROR(VLOOKUP(VLOOKUP($H79,(PairingFrom):(PairingTo),COLUMNS($S79:V79),FALSE),(ListFrom):(ListTo),MATCH("Code",Headwords,0),FALSE),IF(ISNONTEXT(VLOOKUP($H79,(PairingFrom):(PairingTo),COLUMNS($S79:V79),FALSE)),"",VLOOKUP($H79,(PairingFrom):(PairingTo),COLUMNS($S79:V79),FALSE)))</f>
        <v/>
      </c>
      <c r="W79" s="430" t="str">
        <f>IF(ISTEXT(VLOOKUP($H79,(PairingFrom):(PairingTo),COLUMNS($S79:W79),FALSE)),VLOOKUP($H79,(PairingFrom):(PairingTo),COLUMNS($S79:W79),FALSE),"")</f>
        <v/>
      </c>
      <c r="X79" s="56" t="str">
        <f>IFERROR(VLOOKUP(VLOOKUP($H79,(PairingFrom):(PairingTo),COLUMNS($S79:X79),FALSE),(ListFrom):(ListTo),MATCH("Code",Headwords,0),FALSE),IF(ISNONTEXT(VLOOKUP($H79,(PairingFrom):(PairingTo),COLUMNS($S79:X79),FALSE)),"",VLOOKUP($H79,(PairingFrom):(PairingTo),COLUMNS($S79:X79),FALSE)))</f>
        <v/>
      </c>
      <c r="Y79" s="57" t="str">
        <f>IFERROR(VLOOKUP(VLOOKUP($H79,(PairingFrom):(PairingTo),COLUMNS($S79:Y79),FALSE),(ListFrom):(ListTo),MATCH("Code",Headwords,0),FALSE),IF(ISNONTEXT(VLOOKUP($H79,(PairingFrom):(PairingTo),COLUMNS($S79:Y79),FALSE)),"",VLOOKUP($H79,(PairingFrom):(PairingTo),COLUMNS($S79:Y79),FALSE)))</f>
        <v/>
      </c>
      <c r="Z79" s="430" t="str">
        <f>IF(ISTEXT(VLOOKUP($H79,(PairingFrom):(PairingTo),COLUMNS($S79:Z79),FALSE)),VLOOKUP($H79,(PairingFrom):(PairingTo),COLUMNS($S79:Z79),FALSE),"")</f>
        <v/>
      </c>
      <c r="AA79" s="63" t="str">
        <f>IFERROR(VLOOKUP(VLOOKUP($H79,(PairingFrom):(PairingTo),COLUMNS($S79:AA79),FALSE),(ListFrom):(ListTo),MATCH("Code",Headwords,0),FALSE),IF(ISNONTEXT(VLOOKUP($H79,(PairingFrom):(PairingTo),COLUMNS($S79:AA79),FALSE)),"",VLOOKUP($H79,(PairingFrom):(PairingTo),COLUMNS($S79:AA79),FALSE)))</f>
        <v/>
      </c>
      <c r="AC79" s="185" t="str">
        <f t="shared" si="18"/>
        <v>PF3-加藤-北詰</v>
      </c>
      <c r="AD79" s="186" t="str">
        <f t="shared" si="44"/>
        <v/>
      </c>
      <c r="AE79" s="186" t="str">
        <f t="shared" si="45"/>
        <v/>
      </c>
      <c r="AF79" s="185" t="str">
        <f t="shared" si="19"/>
        <v>PF3-北詰-加藤</v>
      </c>
      <c r="AG79" s="186" t="str">
        <f t="shared" si="46"/>
        <v/>
      </c>
      <c r="AH79" s="33" t="str">
        <f t="shared" si="47"/>
        <v/>
      </c>
    </row>
    <row r="80" spans="2:34" ht="24" customHeight="1" thickBot="1">
      <c r="B80" s="30" t="s">
        <v>48</v>
      </c>
      <c r="C80" s="42">
        <v>3</v>
      </c>
      <c r="D80" s="31" t="str">
        <f t="shared" si="39"/>
        <v>FIN3</v>
      </c>
      <c r="E80" s="42">
        <f t="shared" ref="E80" si="76">E78+1</f>
        <v>17</v>
      </c>
      <c r="F80" s="42">
        <f>F78</f>
        <v>2</v>
      </c>
      <c r="G80" s="42">
        <f t="shared" si="48"/>
        <v>3</v>
      </c>
      <c r="H80" s="31" t="str">
        <f t="shared" si="49"/>
        <v>FIN_3</v>
      </c>
      <c r="J80" s="701"/>
      <c r="K80" s="700"/>
      <c r="L80" s="512" t="str">
        <f t="shared" si="42"/>
        <v>Match 2</v>
      </c>
      <c r="M80" s="513" t="str">
        <f t="shared" si="43"/>
        <v>FIN</v>
      </c>
      <c r="N80" s="514" t="str">
        <f>IFERROR(IFERROR(VLOOKUP(VLOOKUP($H80,(PairingFrom):(PairingTo),2,FALSE),(ListFrom):(ListTo),MATCH("Code",Headwords,0),FALSE),VLOOKUP($H80,(PairingFrom):(PairingTo),2,FALSE)),"")</f>
        <v>市川</v>
      </c>
      <c r="O80" s="515"/>
      <c r="P80" s="516"/>
      <c r="Q80" s="517"/>
      <c r="R80" s="518"/>
      <c r="S80" s="516"/>
      <c r="T80" s="492"/>
      <c r="U80" s="519" t="str">
        <f>IFERROR(IFERROR(VLOOKUP(VLOOKUP($H80,(PairingFrom):(PairingTo),3,FALSE),(ListFrom):(ListTo),MATCH("Code",Headwords,0),FALSE),VLOOKUP($H80,(PairingFrom):(PairingTo),3,FALSE)),"")</f>
        <v>今井</v>
      </c>
      <c r="V80" s="520" t="str">
        <f>IFERROR(VLOOKUP(VLOOKUP($H80,(PairingFrom):(PairingTo),COLUMNS($S80:V80),FALSE),(ListFrom):(ListTo),MATCH("Code",Headwords,0),FALSE),IF(ISNONTEXT(VLOOKUP($H80,(PairingFrom):(PairingTo),COLUMNS($S80:V80),FALSE)),"",VLOOKUP($H80,(PairingFrom):(PairingTo),COLUMNS($S80:V80),FALSE)))</f>
        <v/>
      </c>
      <c r="W80" s="521" t="str">
        <f>IF(ISTEXT(VLOOKUP($H80,(PairingFrom):(PairingTo),COLUMNS($S80:W80),FALSE)),VLOOKUP($H80,(PairingFrom):(PairingTo),COLUMNS($S80:W80),FALSE),"")</f>
        <v/>
      </c>
      <c r="X80" s="522" t="str">
        <f>IFERROR(VLOOKUP(VLOOKUP($H80,(PairingFrom):(PairingTo),COLUMNS($S80:X80),FALSE),(ListFrom):(ListTo),MATCH("Code",Headwords,0),FALSE),IF(ISNONTEXT(VLOOKUP($H80,(PairingFrom):(PairingTo),COLUMNS($S80:X80),FALSE)),"",VLOOKUP($H80,(PairingFrom):(PairingTo),COLUMNS($S80:X80),FALSE)))</f>
        <v/>
      </c>
      <c r="Y80" s="523" t="str">
        <f>IFERROR(VLOOKUP(VLOOKUP($H80,(PairingFrom):(PairingTo),COLUMNS($S80:Y80),FALSE),(ListFrom):(ListTo),MATCH("Code",Headwords,0),FALSE),IF(ISNONTEXT(VLOOKUP($H80,(PairingFrom):(PairingTo),COLUMNS($S80:Y80),FALSE)),"",VLOOKUP($H80,(PairingFrom):(PairingTo),COLUMNS($S80:Y80),FALSE)))</f>
        <v/>
      </c>
      <c r="Z80" s="521" t="str">
        <f>IF(ISTEXT(VLOOKUP($H80,(PairingFrom):(PairingTo),COLUMNS($S80:Z80),FALSE)),VLOOKUP($H80,(PairingFrom):(PairingTo),COLUMNS($S80:Z80),FALSE),"")</f>
        <v/>
      </c>
      <c r="AA80" s="524" t="str">
        <f>IFERROR(VLOOKUP(VLOOKUP($H80,(PairingFrom):(PairingTo),COLUMNS($S80:AA80),FALSE),(ListFrom):(ListTo),MATCH("Code",Headwords,0),FALSE),IF(ISNONTEXT(VLOOKUP($H80,(PairingFrom):(PairingTo),COLUMNS($S80:AA80),FALSE)),"",VLOOKUP($H80,(PairingFrom):(PairingTo),COLUMNS($S80:AA80),FALSE)))</f>
        <v/>
      </c>
      <c r="AC80" s="188" t="str">
        <f t="shared" si="18"/>
        <v>FIN3-市川-今井</v>
      </c>
      <c r="AD80" s="189" t="str">
        <f t="shared" si="44"/>
        <v/>
      </c>
      <c r="AE80" s="189" t="str">
        <f t="shared" si="45"/>
        <v/>
      </c>
      <c r="AF80" s="188" t="str">
        <f t="shared" si="19"/>
        <v>FIN3-今井-市川</v>
      </c>
      <c r="AG80" s="189" t="str">
        <f t="shared" si="46"/>
        <v/>
      </c>
      <c r="AH80" s="35" t="str">
        <f t="shared" si="47"/>
        <v/>
      </c>
    </row>
    <row r="81" spans="2:34" ht="18" customHeight="1">
      <c r="AE81" s="46"/>
      <c r="AH81" s="46"/>
    </row>
    <row r="82" spans="2:34" ht="18" customHeight="1">
      <c r="B82" s="383"/>
    </row>
  </sheetData>
  <mergeCells count="33">
    <mergeCell ref="K39:K41"/>
    <mergeCell ref="K42:K44"/>
    <mergeCell ref="K46:K48"/>
    <mergeCell ref="K49:K51"/>
    <mergeCell ref="K52:K54"/>
    <mergeCell ref="K77:K78"/>
    <mergeCell ref="K79:K80"/>
    <mergeCell ref="K55:K57"/>
    <mergeCell ref="K58:K60"/>
    <mergeCell ref="K61:K63"/>
    <mergeCell ref="K64:K66"/>
    <mergeCell ref="K69:K70"/>
    <mergeCell ref="Y1:AA1"/>
    <mergeCell ref="Q68:R68"/>
    <mergeCell ref="V68:AA68"/>
    <mergeCell ref="Q4:R4"/>
    <mergeCell ref="V4:AA4"/>
    <mergeCell ref="J5:J50"/>
    <mergeCell ref="K71:K72"/>
    <mergeCell ref="K73:K74"/>
    <mergeCell ref="J69:J74"/>
    <mergeCell ref="J75:J80"/>
    <mergeCell ref="K5:K7"/>
    <mergeCell ref="K8:K10"/>
    <mergeCell ref="K11:K13"/>
    <mergeCell ref="K15:K17"/>
    <mergeCell ref="K18:K20"/>
    <mergeCell ref="K21:K23"/>
    <mergeCell ref="K25:K27"/>
    <mergeCell ref="K28:K30"/>
    <mergeCell ref="K32:K34"/>
    <mergeCell ref="K35:K37"/>
    <mergeCell ref="K75:K76"/>
  </mergeCells>
  <phoneticPr fontId="3"/>
  <dataValidations count="1">
    <dataValidation type="list" errorStyle="information" allowBlank="1" sqref="P69:P80 T80 S69:S80 P5:P66 S5:S66">
      <formula1>DPI</formula1>
    </dataValidation>
  </dataValidations>
  <printOptions horizontalCentered="1" verticalCentered="1"/>
  <pageMargins left="0" right="0" top="0" bottom="0" header="0" footer="0"/>
  <pageSetup paperSize="9" scale="83" orientation="portrait" errors="blank" r:id="rId1"/>
  <rowBreaks count="1" manualBreakCount="1">
    <brk id="41" min="9" max="24" man="1"/>
  </rowBreaks>
  <drawing r:id="rId2"/>
</worksheet>
</file>

<file path=xl/worksheets/sheet3.xml><?xml version="1.0" encoding="utf-8"?>
<worksheet xmlns="http://schemas.openxmlformats.org/spreadsheetml/2006/main" xmlns:r="http://schemas.openxmlformats.org/officeDocument/2006/relationships">
  <dimension ref="A3:BI108"/>
  <sheetViews>
    <sheetView zoomScale="110" zoomScaleNormal="110" workbookViewId="0">
      <pane xSplit="7" topLeftCell="H1" activePane="topRight" state="frozen"/>
      <selection pane="topRight"/>
    </sheetView>
  </sheetViews>
  <sheetFormatPr defaultColWidth="5.875" defaultRowHeight="13.5"/>
  <cols>
    <col min="6" max="6" width="9.125" style="157" customWidth="1"/>
    <col min="7" max="7" width="9.125" customWidth="1"/>
    <col min="8" max="15" width="5.875" style="39"/>
    <col min="17" max="24" width="5.875" style="39"/>
    <col min="26" max="33" width="5.875" style="39"/>
  </cols>
  <sheetData>
    <row r="3" spans="1:61">
      <c r="Q3" s="39">
        <v>8</v>
      </c>
      <c r="R3" s="39" t="s">
        <v>52</v>
      </c>
      <c r="S3" s="39">
        <v>5</v>
      </c>
      <c r="T3" s="39" t="s">
        <v>53</v>
      </c>
      <c r="Z3" s="39">
        <v>11</v>
      </c>
      <c r="AA3" s="39" t="s">
        <v>52</v>
      </c>
      <c r="AB3" s="39">
        <v>6</v>
      </c>
      <c r="AC3" s="39" t="s">
        <v>53</v>
      </c>
      <c r="AI3">
        <v>6</v>
      </c>
      <c r="AJ3" t="s">
        <v>52</v>
      </c>
      <c r="AK3">
        <v>6</v>
      </c>
      <c r="AL3" t="s">
        <v>53</v>
      </c>
      <c r="AR3">
        <v>6</v>
      </c>
      <c r="AS3" t="s">
        <v>52</v>
      </c>
      <c r="AT3">
        <v>4</v>
      </c>
      <c r="AU3" t="s">
        <v>53</v>
      </c>
      <c r="BB3">
        <v>6</v>
      </c>
      <c r="BC3" t="s">
        <v>52</v>
      </c>
      <c r="BD3">
        <v>4</v>
      </c>
      <c r="BE3" t="s">
        <v>53</v>
      </c>
      <c r="BF3" t="s">
        <v>51</v>
      </c>
    </row>
    <row r="4" spans="1:61">
      <c r="A4" t="s">
        <v>13</v>
      </c>
      <c r="G4" s="46" t="s">
        <v>12</v>
      </c>
      <c r="H4" s="39" t="s">
        <v>9</v>
      </c>
      <c r="I4" s="39" t="s">
        <v>10</v>
      </c>
      <c r="J4" s="39" t="s">
        <v>133</v>
      </c>
      <c r="L4" s="39" t="s">
        <v>134</v>
      </c>
      <c r="M4" s="39" t="s">
        <v>133</v>
      </c>
      <c r="O4" s="39" t="s">
        <v>134</v>
      </c>
      <c r="Q4" s="39" t="s">
        <v>9</v>
      </c>
      <c r="R4" s="39" t="s">
        <v>10</v>
      </c>
      <c r="S4" s="39" t="s">
        <v>139</v>
      </c>
      <c r="T4" s="39" t="s">
        <v>58</v>
      </c>
      <c r="U4" s="39" t="s">
        <v>140</v>
      </c>
      <c r="V4" s="39" t="s">
        <v>139</v>
      </c>
      <c r="W4" s="39" t="s">
        <v>58</v>
      </c>
      <c r="X4" s="39" t="s">
        <v>140</v>
      </c>
      <c r="Z4" s="39" t="s">
        <v>9</v>
      </c>
      <c r="AA4" s="39" t="s">
        <v>10</v>
      </c>
      <c r="AB4" s="39" t="s">
        <v>133</v>
      </c>
      <c r="AD4" s="39" t="s">
        <v>134</v>
      </c>
      <c r="AE4" s="39" t="s">
        <v>133</v>
      </c>
      <c r="AG4" s="39" t="s">
        <v>134</v>
      </c>
      <c r="AI4" t="s">
        <v>9</v>
      </c>
      <c r="AJ4" t="s">
        <v>10</v>
      </c>
      <c r="AK4" t="s">
        <v>57</v>
      </c>
      <c r="AL4" t="s">
        <v>58</v>
      </c>
      <c r="AM4" t="s">
        <v>59</v>
      </c>
      <c r="AN4" t="s">
        <v>57</v>
      </c>
      <c r="AO4" t="s">
        <v>58</v>
      </c>
      <c r="AP4" t="s">
        <v>59</v>
      </c>
      <c r="AR4" t="s">
        <v>9</v>
      </c>
      <c r="AS4" t="s">
        <v>10</v>
      </c>
      <c r="AT4" t="s">
        <v>57</v>
      </c>
      <c r="AU4" t="s">
        <v>58</v>
      </c>
      <c r="AV4" t="s">
        <v>59</v>
      </c>
      <c r="AW4" t="s">
        <v>57</v>
      </c>
      <c r="AX4" t="s">
        <v>58</v>
      </c>
      <c r="AY4" t="s">
        <v>59</v>
      </c>
      <c r="BB4" t="s">
        <v>9</v>
      </c>
      <c r="BC4" t="s">
        <v>10</v>
      </c>
      <c r="BD4" t="s">
        <v>57</v>
      </c>
      <c r="BE4" t="s">
        <v>58</v>
      </c>
      <c r="BF4" t="s">
        <v>59</v>
      </c>
      <c r="BG4" t="s">
        <v>57</v>
      </c>
      <c r="BH4" t="s">
        <v>58</v>
      </c>
      <c r="BI4" t="s">
        <v>59</v>
      </c>
    </row>
    <row r="5" spans="1:61">
      <c r="A5" s="29" t="s">
        <v>116</v>
      </c>
      <c r="B5" s="158"/>
      <c r="C5" s="29" t="str">
        <f t="shared" ref="C5:C68" si="0">CONCATENATE(A5,B5)</f>
        <v>RR</v>
      </c>
      <c r="D5" s="29">
        <v>1</v>
      </c>
      <c r="E5" s="29">
        <v>1</v>
      </c>
      <c r="F5" s="158" t="str">
        <f>CONCATENATE("F",D5,"M",E5)</f>
        <v>F1M1</v>
      </c>
      <c r="G5" s="29" t="str">
        <f>CONCATENATE(A5,"_",F5)</f>
        <v>RR_F1M1</v>
      </c>
      <c r="H5" s="234">
        <v>5</v>
      </c>
      <c r="I5" s="235">
        <v>4</v>
      </c>
      <c r="J5" s="40"/>
      <c r="K5" s="40" t="s">
        <v>142</v>
      </c>
      <c r="L5" s="235">
        <v>7</v>
      </c>
      <c r="M5" s="40"/>
      <c r="N5" s="40" t="s">
        <v>141</v>
      </c>
      <c r="O5" s="235">
        <v>3</v>
      </c>
      <c r="Q5" s="234">
        <v>5</v>
      </c>
      <c r="R5" s="235">
        <v>4</v>
      </c>
      <c r="S5" s="40"/>
      <c r="T5" s="40" t="s">
        <v>142</v>
      </c>
      <c r="U5" s="235">
        <v>7</v>
      </c>
      <c r="V5" s="40"/>
      <c r="W5" s="40" t="s">
        <v>141</v>
      </c>
      <c r="X5" s="235">
        <v>3</v>
      </c>
      <c r="Z5" s="234">
        <v>11</v>
      </c>
      <c r="AA5" s="235">
        <v>6</v>
      </c>
      <c r="AB5" s="40"/>
      <c r="AC5" s="40"/>
      <c r="AD5" s="235"/>
      <c r="AE5" s="40"/>
      <c r="AF5" s="40"/>
      <c r="AG5" s="235"/>
      <c r="AI5" s="36">
        <v>6</v>
      </c>
      <c r="AJ5" s="33">
        <v>4</v>
      </c>
      <c r="AK5" s="29"/>
      <c r="AL5" s="29"/>
      <c r="AM5" s="33"/>
      <c r="AN5" s="29"/>
      <c r="AO5" s="29"/>
      <c r="AP5" s="33"/>
      <c r="AR5" s="36">
        <v>4</v>
      </c>
      <c r="AS5" s="33">
        <v>6</v>
      </c>
      <c r="AT5" s="29"/>
      <c r="AU5" s="29"/>
      <c r="AV5" s="33"/>
      <c r="AW5" s="29"/>
      <c r="AX5" s="29"/>
      <c r="AY5" s="33"/>
      <c r="BA5" s="209" t="s">
        <v>75</v>
      </c>
      <c r="BB5" s="36">
        <v>6</v>
      </c>
      <c r="BC5" s="33">
        <v>4</v>
      </c>
      <c r="BD5" s="29"/>
      <c r="BE5" s="29"/>
      <c r="BF5" s="33"/>
      <c r="BG5" s="29"/>
      <c r="BH5" s="29"/>
      <c r="BI5" s="33"/>
    </row>
    <row r="6" spans="1:61">
      <c r="A6" s="30" t="str">
        <f>A5</f>
        <v>RR</v>
      </c>
      <c r="B6" s="159"/>
      <c r="C6" s="30" t="str">
        <f t="shared" si="0"/>
        <v>RR</v>
      </c>
      <c r="D6" s="30">
        <v>1</v>
      </c>
      <c r="E6" s="30">
        <v>2</v>
      </c>
      <c r="F6" s="159" t="str">
        <f t="shared" ref="F6:F25" si="1">CONCATENATE("F",D6,"M",E6)</f>
        <v>F1M2</v>
      </c>
      <c r="G6" s="30" t="str">
        <f t="shared" ref="G6:G69" si="2">CONCATENATE(A6,"_",F6)</f>
        <v>RR_F1M2</v>
      </c>
      <c r="H6" s="236">
        <v>8</v>
      </c>
      <c r="I6" s="237">
        <v>1</v>
      </c>
      <c r="J6" s="41"/>
      <c r="K6" s="41" t="s">
        <v>141</v>
      </c>
      <c r="L6" s="237">
        <v>2</v>
      </c>
      <c r="M6" s="41"/>
      <c r="N6" s="41" t="s">
        <v>143</v>
      </c>
      <c r="O6" s="237">
        <v>6</v>
      </c>
      <c r="Q6" s="236">
        <v>8</v>
      </c>
      <c r="R6" s="237">
        <v>1</v>
      </c>
      <c r="S6" s="41"/>
      <c r="T6" s="41" t="s">
        <v>141</v>
      </c>
      <c r="U6" s="237">
        <v>2</v>
      </c>
      <c r="V6" s="241"/>
      <c r="W6" s="41" t="s">
        <v>143</v>
      </c>
      <c r="X6" s="237">
        <v>6</v>
      </c>
      <c r="Z6" s="236">
        <v>8</v>
      </c>
      <c r="AA6" s="237">
        <v>10</v>
      </c>
      <c r="AB6" s="41"/>
      <c r="AC6" s="41"/>
      <c r="AD6" s="237"/>
      <c r="AE6" s="41"/>
      <c r="AF6" s="41"/>
      <c r="AG6" s="237"/>
      <c r="AI6" s="37">
        <v>5</v>
      </c>
      <c r="AJ6" s="34">
        <v>1</v>
      </c>
      <c r="AK6" s="30"/>
      <c r="AL6" s="30"/>
      <c r="AM6" s="34"/>
      <c r="AN6" s="30"/>
      <c r="AO6" s="30"/>
      <c r="AP6" s="34"/>
      <c r="AR6" s="37">
        <v>1</v>
      </c>
      <c r="AS6" s="34">
        <v>5</v>
      </c>
      <c r="AT6" s="30"/>
      <c r="AU6" s="30"/>
      <c r="AV6" s="34"/>
      <c r="AW6" s="30"/>
      <c r="AX6" s="30"/>
      <c r="AY6" s="34"/>
      <c r="BA6" s="210" t="str">
        <f>BA5</f>
        <v>RR1</v>
      </c>
      <c r="BB6" s="37">
        <v>5</v>
      </c>
      <c r="BC6" s="34">
        <v>1</v>
      </c>
      <c r="BD6" s="30"/>
      <c r="BE6" s="30"/>
      <c r="BF6" s="34"/>
      <c r="BG6" s="30"/>
      <c r="BH6" s="30"/>
      <c r="BI6" s="34"/>
    </row>
    <row r="7" spans="1:61">
      <c r="A7" s="31" t="str">
        <f t="shared" ref="A7:A70" si="3">A6</f>
        <v>RR</v>
      </c>
      <c r="B7" s="160"/>
      <c r="C7" s="31" t="str">
        <f t="shared" si="0"/>
        <v>RR</v>
      </c>
      <c r="D7" s="31">
        <v>1</v>
      </c>
      <c r="E7" s="31">
        <v>3</v>
      </c>
      <c r="F7" s="160" t="str">
        <f t="shared" si="1"/>
        <v>F1M3</v>
      </c>
      <c r="G7" s="31" t="str">
        <f t="shared" si="2"/>
        <v>RR_F1M3</v>
      </c>
      <c r="H7" s="238"/>
      <c r="I7" s="239"/>
      <c r="J7" s="42"/>
      <c r="K7" s="42"/>
      <c r="L7" s="239"/>
      <c r="M7" s="42"/>
      <c r="N7" s="42"/>
      <c r="O7" s="239"/>
      <c r="Q7" s="238"/>
      <c r="R7" s="239"/>
      <c r="S7" s="42"/>
      <c r="T7" s="42"/>
      <c r="U7" s="239"/>
      <c r="V7" s="42"/>
      <c r="W7" s="42"/>
      <c r="X7" s="239"/>
      <c r="Z7" s="238">
        <v>7</v>
      </c>
      <c r="AA7" s="239">
        <v>9</v>
      </c>
      <c r="AB7" s="42"/>
      <c r="AC7" s="42"/>
      <c r="AD7" s="239"/>
      <c r="AE7" s="42"/>
      <c r="AF7" s="42"/>
      <c r="AG7" s="239"/>
      <c r="AI7" s="38"/>
      <c r="AJ7" s="35"/>
      <c r="AK7" s="31"/>
      <c r="AL7" s="31"/>
      <c r="AM7" s="35"/>
      <c r="AN7" s="31"/>
      <c r="AO7" s="31"/>
      <c r="AP7" s="35"/>
      <c r="AR7" s="38"/>
      <c r="AS7" s="35"/>
      <c r="AT7" s="31"/>
      <c r="AU7" s="31"/>
      <c r="AV7" s="35"/>
      <c r="AW7" s="31"/>
      <c r="AX7" s="31"/>
      <c r="AY7" s="35"/>
      <c r="BA7" s="211" t="str">
        <f t="shared" ref="BA7:BA49" si="4">BA6</f>
        <v>RR1</v>
      </c>
      <c r="BB7" s="38"/>
      <c r="BC7" s="35"/>
      <c r="BD7" s="31"/>
      <c r="BE7" s="31"/>
      <c r="BF7" s="35"/>
      <c r="BG7" s="31"/>
      <c r="BH7" s="31"/>
      <c r="BI7" s="35"/>
    </row>
    <row r="8" spans="1:61">
      <c r="A8" s="29" t="str">
        <f t="shared" si="3"/>
        <v>RR</v>
      </c>
      <c r="B8" s="158"/>
      <c r="C8" s="29" t="str">
        <f t="shared" si="0"/>
        <v>RR</v>
      </c>
      <c r="D8" s="29">
        <f>D5+1</f>
        <v>2</v>
      </c>
      <c r="E8" s="29">
        <v>1</v>
      </c>
      <c r="F8" s="158" t="str">
        <f t="shared" si="1"/>
        <v>F2M1</v>
      </c>
      <c r="G8" s="29" t="str">
        <f t="shared" si="2"/>
        <v>RR_F2M1</v>
      </c>
      <c r="H8" s="234">
        <v>1</v>
      </c>
      <c r="I8" s="235">
        <v>5</v>
      </c>
      <c r="J8" s="40"/>
      <c r="K8" s="40" t="s">
        <v>142</v>
      </c>
      <c r="L8" s="235">
        <v>7</v>
      </c>
      <c r="M8" s="40"/>
      <c r="N8" s="40" t="s">
        <v>141</v>
      </c>
      <c r="O8" s="235">
        <v>3</v>
      </c>
      <c r="Q8" s="234">
        <v>1</v>
      </c>
      <c r="R8" s="235">
        <v>5</v>
      </c>
      <c r="S8" s="40"/>
      <c r="T8" s="40" t="s">
        <v>142</v>
      </c>
      <c r="U8" s="235">
        <v>7</v>
      </c>
      <c r="V8" s="40"/>
      <c r="W8" s="40" t="s">
        <v>141</v>
      </c>
      <c r="X8" s="235">
        <v>3</v>
      </c>
      <c r="Z8" s="234">
        <v>6</v>
      </c>
      <c r="AA8" s="235">
        <v>8</v>
      </c>
      <c r="AB8" s="40"/>
      <c r="AC8" s="40"/>
      <c r="AD8" s="235"/>
      <c r="AE8" s="40"/>
      <c r="AF8" s="40"/>
      <c r="AG8" s="235"/>
      <c r="AI8" s="36">
        <v>1</v>
      </c>
      <c r="AJ8" s="33">
        <v>6</v>
      </c>
      <c r="AK8" s="29"/>
      <c r="AL8" s="29"/>
      <c r="AM8" s="33"/>
      <c r="AN8" s="29"/>
      <c r="AO8" s="29"/>
      <c r="AP8" s="33"/>
      <c r="AR8" s="36">
        <v>6</v>
      </c>
      <c r="AS8" s="33">
        <v>1</v>
      </c>
      <c r="AT8" s="29"/>
      <c r="AU8" s="29"/>
      <c r="AV8" s="33"/>
      <c r="AW8" s="29"/>
      <c r="AX8" s="29"/>
      <c r="AY8" s="33"/>
      <c r="BA8" s="209" t="str">
        <f t="shared" si="4"/>
        <v>RR1</v>
      </c>
      <c r="BB8" s="36">
        <v>1</v>
      </c>
      <c r="BC8" s="33">
        <v>6</v>
      </c>
      <c r="BD8" s="29"/>
      <c r="BE8" s="29"/>
      <c r="BF8" s="33"/>
      <c r="BG8" s="29"/>
      <c r="BH8" s="29"/>
      <c r="BI8" s="33"/>
    </row>
    <row r="9" spans="1:61">
      <c r="A9" s="30" t="str">
        <f t="shared" si="3"/>
        <v>RR</v>
      </c>
      <c r="B9" s="159"/>
      <c r="C9" s="30" t="str">
        <f t="shared" si="0"/>
        <v>RR</v>
      </c>
      <c r="D9" s="30">
        <f t="shared" ref="D9:D70" si="5">D6+1</f>
        <v>2</v>
      </c>
      <c r="E9" s="30">
        <v>2</v>
      </c>
      <c r="F9" s="159" t="str">
        <f t="shared" si="1"/>
        <v>F2M2</v>
      </c>
      <c r="G9" s="30" t="str">
        <f t="shared" si="2"/>
        <v>RR_F2M2</v>
      </c>
      <c r="H9" s="236">
        <v>4</v>
      </c>
      <c r="I9" s="237">
        <v>8</v>
      </c>
      <c r="J9" s="41"/>
      <c r="K9" s="41" t="s">
        <v>141</v>
      </c>
      <c r="L9" s="237">
        <v>2</v>
      </c>
      <c r="M9" s="41"/>
      <c r="N9" s="41" t="s">
        <v>143</v>
      </c>
      <c r="O9" s="237">
        <v>6</v>
      </c>
      <c r="Q9" s="236">
        <v>4</v>
      </c>
      <c r="R9" s="237">
        <v>8</v>
      </c>
      <c r="S9" s="41"/>
      <c r="T9" s="41" t="s">
        <v>141</v>
      </c>
      <c r="U9" s="237">
        <v>2</v>
      </c>
      <c r="V9" s="241"/>
      <c r="W9" s="41" t="s">
        <v>143</v>
      </c>
      <c r="X9" s="237">
        <v>6</v>
      </c>
      <c r="Z9" s="236">
        <v>10</v>
      </c>
      <c r="AA9" s="237">
        <v>7</v>
      </c>
      <c r="AB9" s="41"/>
      <c r="AC9" s="41"/>
      <c r="AD9" s="237"/>
      <c r="AE9" s="41"/>
      <c r="AF9" s="41"/>
      <c r="AG9" s="237"/>
      <c r="AI9" s="37">
        <v>4</v>
      </c>
      <c r="AJ9" s="34">
        <v>5</v>
      </c>
      <c r="AK9" s="30"/>
      <c r="AL9" s="30"/>
      <c r="AM9" s="34"/>
      <c r="AN9" s="30"/>
      <c r="AO9" s="30"/>
      <c r="AP9" s="34"/>
      <c r="AR9" s="37">
        <v>5</v>
      </c>
      <c r="AS9" s="34">
        <v>4</v>
      </c>
      <c r="AT9" s="30"/>
      <c r="AU9" s="30"/>
      <c r="AV9" s="34"/>
      <c r="AW9" s="30"/>
      <c r="AX9" s="30"/>
      <c r="AY9" s="34"/>
      <c r="BA9" s="210" t="str">
        <f t="shared" si="4"/>
        <v>RR1</v>
      </c>
      <c r="BB9" s="37">
        <v>4</v>
      </c>
      <c r="BC9" s="34">
        <v>5</v>
      </c>
      <c r="BD9" s="30"/>
      <c r="BE9" s="30"/>
      <c r="BF9" s="34"/>
      <c r="BG9" s="30"/>
      <c r="BH9" s="30"/>
      <c r="BI9" s="34"/>
    </row>
    <row r="10" spans="1:61">
      <c r="A10" s="31" t="str">
        <f t="shared" si="3"/>
        <v>RR</v>
      </c>
      <c r="B10" s="160"/>
      <c r="C10" s="31" t="str">
        <f t="shared" si="0"/>
        <v>RR</v>
      </c>
      <c r="D10" s="31">
        <f t="shared" si="5"/>
        <v>2</v>
      </c>
      <c r="E10" s="31">
        <v>3</v>
      </c>
      <c r="F10" s="160" t="str">
        <f t="shared" si="1"/>
        <v>F2M3</v>
      </c>
      <c r="G10" s="31" t="str">
        <f t="shared" si="2"/>
        <v>RR_F2M3</v>
      </c>
      <c r="H10" s="238"/>
      <c r="I10" s="239"/>
      <c r="J10" s="42"/>
      <c r="K10" s="42"/>
      <c r="L10" s="239"/>
      <c r="M10" s="42"/>
      <c r="N10" s="42"/>
      <c r="O10" s="239"/>
      <c r="Q10" s="238"/>
      <c r="R10" s="239"/>
      <c r="S10" s="42"/>
      <c r="T10" s="42"/>
      <c r="U10" s="239"/>
      <c r="V10" s="42"/>
      <c r="W10" s="42"/>
      <c r="X10" s="239"/>
      <c r="Z10" s="238">
        <v>9</v>
      </c>
      <c r="AA10" s="239">
        <v>11</v>
      </c>
      <c r="AB10" s="42"/>
      <c r="AC10" s="42"/>
      <c r="AD10" s="239"/>
      <c r="AE10" s="42"/>
      <c r="AF10" s="42"/>
      <c r="AG10" s="239"/>
      <c r="AI10" s="38"/>
      <c r="AJ10" s="35"/>
      <c r="AK10" s="31"/>
      <c r="AL10" s="31"/>
      <c r="AM10" s="35"/>
      <c r="AN10" s="31"/>
      <c r="AO10" s="31"/>
      <c r="AP10" s="35"/>
      <c r="AR10" s="38"/>
      <c r="AS10" s="35"/>
      <c r="AT10" s="31"/>
      <c r="AU10" s="31"/>
      <c r="AV10" s="35"/>
      <c r="AW10" s="31"/>
      <c r="AX10" s="31"/>
      <c r="AY10" s="35"/>
      <c r="BA10" s="211" t="str">
        <f t="shared" si="4"/>
        <v>RR1</v>
      </c>
      <c r="BB10" s="38"/>
      <c r="BC10" s="35"/>
      <c r="BD10" s="31"/>
      <c r="BE10" s="31"/>
      <c r="BF10" s="35"/>
      <c r="BG10" s="31"/>
      <c r="BH10" s="31"/>
      <c r="BI10" s="35"/>
    </row>
    <row r="11" spans="1:61">
      <c r="A11" s="29" t="str">
        <f t="shared" si="3"/>
        <v>RR</v>
      </c>
      <c r="B11" s="158"/>
      <c r="C11" s="29" t="str">
        <f t="shared" si="0"/>
        <v>RR</v>
      </c>
      <c r="D11" s="29">
        <f t="shared" si="5"/>
        <v>3</v>
      </c>
      <c r="E11" s="29">
        <v>1</v>
      </c>
      <c r="F11" s="158" t="str">
        <f t="shared" si="1"/>
        <v>F3M1</v>
      </c>
      <c r="G11" s="29" t="str">
        <f t="shared" si="2"/>
        <v>RR_F3M1</v>
      </c>
      <c r="H11" s="234">
        <v>4</v>
      </c>
      <c r="I11" s="235">
        <v>1</v>
      </c>
      <c r="J11" s="40">
        <v>4</v>
      </c>
      <c r="K11" s="40" t="s">
        <v>176</v>
      </c>
      <c r="L11" s="235">
        <v>7</v>
      </c>
      <c r="M11" s="40">
        <v>1</v>
      </c>
      <c r="N11" s="40" t="s">
        <v>178</v>
      </c>
      <c r="O11" s="235">
        <v>3</v>
      </c>
      <c r="Q11" s="234">
        <v>4</v>
      </c>
      <c r="R11" s="235">
        <v>1</v>
      </c>
      <c r="S11" s="40">
        <v>4</v>
      </c>
      <c r="T11" s="40" t="s">
        <v>174</v>
      </c>
      <c r="U11" s="235">
        <v>7</v>
      </c>
      <c r="V11" s="40">
        <v>1</v>
      </c>
      <c r="W11" s="40" t="s">
        <v>177</v>
      </c>
      <c r="X11" s="235">
        <v>3</v>
      </c>
      <c r="Z11" s="234">
        <v>7</v>
      </c>
      <c r="AA11" s="235">
        <v>6</v>
      </c>
      <c r="AB11" s="40">
        <v>7</v>
      </c>
      <c r="AC11" s="40" t="s">
        <v>114</v>
      </c>
      <c r="AD11" s="235">
        <v>3</v>
      </c>
      <c r="AE11" s="40">
        <v>6</v>
      </c>
      <c r="AF11" s="40" t="s">
        <v>114</v>
      </c>
      <c r="AG11" s="235">
        <v>2</v>
      </c>
      <c r="AI11" s="36">
        <v>1</v>
      </c>
      <c r="AJ11" s="33">
        <v>4</v>
      </c>
      <c r="AK11" s="29">
        <v>3</v>
      </c>
      <c r="AL11" s="29"/>
      <c r="AM11" s="33">
        <v>1</v>
      </c>
      <c r="AN11" s="29">
        <v>2</v>
      </c>
      <c r="AO11" s="29"/>
      <c r="AP11" s="33">
        <v>4</v>
      </c>
      <c r="AR11" s="36">
        <v>4</v>
      </c>
      <c r="AS11" s="33">
        <v>1</v>
      </c>
      <c r="AT11" s="29">
        <v>2</v>
      </c>
      <c r="AU11" s="29"/>
      <c r="AV11" s="33">
        <v>4</v>
      </c>
      <c r="AW11" s="29">
        <v>3</v>
      </c>
      <c r="AX11" s="29"/>
      <c r="AY11" s="33">
        <v>1</v>
      </c>
      <c r="BA11" s="209" t="str">
        <f t="shared" si="4"/>
        <v>RR1</v>
      </c>
      <c r="BB11" s="36">
        <v>1</v>
      </c>
      <c r="BC11" s="33">
        <v>4</v>
      </c>
      <c r="BD11" s="29">
        <v>3</v>
      </c>
      <c r="BE11" s="29"/>
      <c r="BF11" s="33">
        <v>1</v>
      </c>
      <c r="BG11" s="29">
        <v>2</v>
      </c>
      <c r="BH11" s="29"/>
      <c r="BI11" s="33">
        <v>4</v>
      </c>
    </row>
    <row r="12" spans="1:61">
      <c r="A12" s="30" t="str">
        <f t="shared" si="3"/>
        <v>RR</v>
      </c>
      <c r="B12" s="159"/>
      <c r="C12" s="30" t="str">
        <f t="shared" si="0"/>
        <v>RR</v>
      </c>
      <c r="D12" s="30">
        <f t="shared" si="5"/>
        <v>3</v>
      </c>
      <c r="E12" s="30">
        <v>2</v>
      </c>
      <c r="F12" s="159" t="str">
        <f t="shared" si="1"/>
        <v>F3M2</v>
      </c>
      <c r="G12" s="30" t="str">
        <f t="shared" si="2"/>
        <v>RR_F3M2</v>
      </c>
      <c r="H12" s="236">
        <v>8</v>
      </c>
      <c r="I12" s="237">
        <v>5</v>
      </c>
      <c r="J12" s="41">
        <v>8</v>
      </c>
      <c r="K12" s="41" t="s">
        <v>178</v>
      </c>
      <c r="L12" s="237">
        <v>2</v>
      </c>
      <c r="M12" s="41">
        <v>5</v>
      </c>
      <c r="N12" s="41" t="s">
        <v>180</v>
      </c>
      <c r="O12" s="237">
        <v>6</v>
      </c>
      <c r="Q12" s="236">
        <v>8</v>
      </c>
      <c r="R12" s="237">
        <v>5</v>
      </c>
      <c r="S12" s="241">
        <v>8</v>
      </c>
      <c r="T12" s="41" t="s">
        <v>177</v>
      </c>
      <c r="U12" s="237">
        <v>2</v>
      </c>
      <c r="V12" s="241">
        <v>5</v>
      </c>
      <c r="W12" s="41" t="s">
        <v>179</v>
      </c>
      <c r="X12" s="237">
        <v>6</v>
      </c>
      <c r="Z12" s="236">
        <v>11</v>
      </c>
      <c r="AA12" s="237">
        <v>10</v>
      </c>
      <c r="AB12" s="41"/>
      <c r="AC12" s="41"/>
      <c r="AD12" s="237"/>
      <c r="AE12" s="41">
        <v>10</v>
      </c>
      <c r="AF12" s="41" t="s">
        <v>114</v>
      </c>
      <c r="AG12" s="237">
        <v>5</v>
      </c>
      <c r="AI12" s="37">
        <v>5</v>
      </c>
      <c r="AJ12" s="34">
        <v>6</v>
      </c>
      <c r="AK12" s="30"/>
      <c r="AL12" s="30"/>
      <c r="AM12" s="34"/>
      <c r="AN12" s="30"/>
      <c r="AO12" s="30"/>
      <c r="AP12" s="34"/>
      <c r="AR12" s="37">
        <v>6</v>
      </c>
      <c r="AS12" s="34">
        <v>5</v>
      </c>
      <c r="AT12" s="30"/>
      <c r="AU12" s="30"/>
      <c r="AV12" s="34"/>
      <c r="AW12" s="30"/>
      <c r="AX12" s="30"/>
      <c r="AY12" s="34"/>
      <c r="BA12" s="210" t="str">
        <f t="shared" si="4"/>
        <v>RR1</v>
      </c>
      <c r="BB12" s="37">
        <v>5</v>
      </c>
      <c r="BC12" s="34">
        <v>6</v>
      </c>
      <c r="BD12" s="30"/>
      <c r="BE12" s="30"/>
      <c r="BF12" s="34"/>
      <c r="BG12" s="30"/>
      <c r="BH12" s="30"/>
      <c r="BI12" s="34"/>
    </row>
    <row r="13" spans="1:61">
      <c r="A13" s="31" t="str">
        <f t="shared" si="3"/>
        <v>RR</v>
      </c>
      <c r="B13" s="160"/>
      <c r="C13" s="31" t="str">
        <f t="shared" si="0"/>
        <v>RR</v>
      </c>
      <c r="D13" s="31">
        <f t="shared" si="5"/>
        <v>3</v>
      </c>
      <c r="E13" s="31">
        <v>3</v>
      </c>
      <c r="F13" s="160" t="str">
        <f t="shared" si="1"/>
        <v>F3M3</v>
      </c>
      <c r="G13" s="31" t="str">
        <f t="shared" si="2"/>
        <v>RR_F3M3</v>
      </c>
      <c r="H13" s="238"/>
      <c r="I13" s="239"/>
      <c r="J13" s="42"/>
      <c r="K13" s="42"/>
      <c r="L13" s="239"/>
      <c r="M13" s="42"/>
      <c r="N13" s="42"/>
      <c r="O13" s="239"/>
      <c r="Q13" s="238"/>
      <c r="R13" s="239"/>
      <c r="S13" s="42"/>
      <c r="T13" s="42"/>
      <c r="U13" s="239"/>
      <c r="V13" s="42"/>
      <c r="W13" s="42"/>
      <c r="X13" s="239"/>
      <c r="Z13" s="238">
        <v>9</v>
      </c>
      <c r="AA13" s="239">
        <v>8</v>
      </c>
      <c r="AB13" s="42">
        <v>9</v>
      </c>
      <c r="AC13" s="42" t="s">
        <v>114</v>
      </c>
      <c r="AD13" s="239">
        <v>1</v>
      </c>
      <c r="AE13" s="42"/>
      <c r="AF13" s="42"/>
      <c r="AG13" s="239"/>
      <c r="AI13" s="38"/>
      <c r="AJ13" s="35"/>
      <c r="AK13" s="31"/>
      <c r="AL13" s="31"/>
      <c r="AM13" s="35"/>
      <c r="AN13" s="31"/>
      <c r="AO13" s="31"/>
      <c r="AP13" s="35"/>
      <c r="AR13" s="38"/>
      <c r="AS13" s="35"/>
      <c r="AT13" s="31"/>
      <c r="AU13" s="31"/>
      <c r="AV13" s="35"/>
      <c r="AW13" s="31"/>
      <c r="AX13" s="31"/>
      <c r="AY13" s="35"/>
      <c r="BA13" s="211" t="str">
        <f t="shared" si="4"/>
        <v>RR1</v>
      </c>
      <c r="BB13" s="38"/>
      <c r="BC13" s="35"/>
      <c r="BD13" s="31"/>
      <c r="BE13" s="31"/>
      <c r="BF13" s="35"/>
      <c r="BG13" s="31"/>
      <c r="BH13" s="31"/>
      <c r="BI13" s="35"/>
    </row>
    <row r="14" spans="1:61">
      <c r="A14" s="29" t="str">
        <f t="shared" si="3"/>
        <v>RR</v>
      </c>
      <c r="B14" s="158"/>
      <c r="C14" s="29" t="str">
        <f t="shared" si="0"/>
        <v>RR</v>
      </c>
      <c r="D14" s="29">
        <f t="shared" si="5"/>
        <v>4</v>
      </c>
      <c r="E14" s="29">
        <v>1</v>
      </c>
      <c r="F14" s="158" t="str">
        <f t="shared" si="1"/>
        <v>F4M1</v>
      </c>
      <c r="G14" s="29" t="str">
        <f t="shared" si="2"/>
        <v>RR_F4M1</v>
      </c>
      <c r="H14" s="234">
        <v>6</v>
      </c>
      <c r="I14" s="235">
        <v>3</v>
      </c>
      <c r="J14" s="40"/>
      <c r="K14" s="40" t="s">
        <v>142</v>
      </c>
      <c r="L14" s="235">
        <v>5</v>
      </c>
      <c r="M14" s="40"/>
      <c r="N14" s="40" t="s">
        <v>143</v>
      </c>
      <c r="O14" s="235">
        <v>4</v>
      </c>
      <c r="Q14" s="234">
        <v>6</v>
      </c>
      <c r="R14" s="235">
        <v>3</v>
      </c>
      <c r="S14" s="40"/>
      <c r="T14" s="40" t="s">
        <v>142</v>
      </c>
      <c r="U14" s="235">
        <v>5</v>
      </c>
      <c r="V14" s="40"/>
      <c r="W14" s="40" t="s">
        <v>143</v>
      </c>
      <c r="X14" s="235">
        <v>4</v>
      </c>
      <c r="Z14" s="234">
        <v>3</v>
      </c>
      <c r="AA14" s="235">
        <v>11</v>
      </c>
      <c r="AB14" s="40"/>
      <c r="AC14" s="40"/>
      <c r="AD14" s="235"/>
      <c r="AE14" s="40">
        <v>11</v>
      </c>
      <c r="AF14" s="40" t="s">
        <v>114</v>
      </c>
      <c r="AG14" s="235">
        <v>10</v>
      </c>
      <c r="AI14" s="36">
        <v>2</v>
      </c>
      <c r="AJ14" s="33">
        <v>5</v>
      </c>
      <c r="AK14" s="29"/>
      <c r="AL14" s="29"/>
      <c r="AM14" s="33"/>
      <c r="AN14" s="29"/>
      <c r="AO14" s="29"/>
      <c r="AP14" s="33"/>
      <c r="AR14" s="36">
        <v>3</v>
      </c>
      <c r="AS14" s="33">
        <v>2</v>
      </c>
      <c r="AT14" s="29"/>
      <c r="AU14" s="29"/>
      <c r="AV14" s="33"/>
      <c r="AW14" s="29"/>
      <c r="AX14" s="29"/>
      <c r="AY14" s="33"/>
      <c r="BA14" s="209" t="str">
        <f t="shared" si="4"/>
        <v>RR1</v>
      </c>
      <c r="BB14" s="36">
        <v>2</v>
      </c>
      <c r="BC14" s="33">
        <v>5</v>
      </c>
      <c r="BD14" s="29"/>
      <c r="BE14" s="29"/>
      <c r="BF14" s="33"/>
      <c r="BG14" s="29"/>
      <c r="BH14" s="29"/>
      <c r="BI14" s="33"/>
    </row>
    <row r="15" spans="1:61">
      <c r="A15" s="30" t="str">
        <f t="shared" si="3"/>
        <v>RR</v>
      </c>
      <c r="B15" s="159"/>
      <c r="C15" s="30" t="str">
        <f t="shared" si="0"/>
        <v>RR</v>
      </c>
      <c r="D15" s="30">
        <f t="shared" si="5"/>
        <v>4</v>
      </c>
      <c r="E15" s="30">
        <v>2</v>
      </c>
      <c r="F15" s="159" t="str">
        <f t="shared" si="1"/>
        <v>F4M2</v>
      </c>
      <c r="G15" s="30" t="str">
        <f t="shared" si="2"/>
        <v>RR_F4M2</v>
      </c>
      <c r="H15" s="236">
        <v>7</v>
      </c>
      <c r="I15" s="237">
        <v>2</v>
      </c>
      <c r="J15" s="41"/>
      <c r="K15" s="41" t="s">
        <v>141</v>
      </c>
      <c r="L15" s="240">
        <v>8</v>
      </c>
      <c r="M15" s="241"/>
      <c r="N15" s="241" t="s">
        <v>141</v>
      </c>
      <c r="O15" s="240">
        <v>1</v>
      </c>
      <c r="Q15" s="236">
        <v>7</v>
      </c>
      <c r="R15" s="237">
        <v>2</v>
      </c>
      <c r="S15" s="41"/>
      <c r="T15" s="41" t="s">
        <v>141</v>
      </c>
      <c r="U15" s="237">
        <v>8</v>
      </c>
      <c r="V15" s="41"/>
      <c r="W15" s="41" t="s">
        <v>141</v>
      </c>
      <c r="X15" s="237">
        <v>1</v>
      </c>
      <c r="Z15" s="236">
        <v>2</v>
      </c>
      <c r="AA15" s="237">
        <v>8</v>
      </c>
      <c r="AB15" s="41"/>
      <c r="AC15" s="41"/>
      <c r="AD15" s="240"/>
      <c r="AE15" s="241">
        <v>8</v>
      </c>
      <c r="AF15" s="241" t="s">
        <v>114</v>
      </c>
      <c r="AG15" s="240">
        <v>9</v>
      </c>
      <c r="AI15" s="37">
        <v>3</v>
      </c>
      <c r="AJ15" s="34">
        <v>6</v>
      </c>
      <c r="AK15" s="30"/>
      <c r="AL15" s="30"/>
      <c r="AM15" s="202"/>
      <c r="AN15" s="32"/>
      <c r="AO15" s="32"/>
      <c r="AP15" s="202"/>
      <c r="AR15" s="37"/>
      <c r="AS15" s="34"/>
      <c r="AT15" s="30"/>
      <c r="AU15" s="30"/>
      <c r="AV15" s="202"/>
      <c r="AW15" s="32"/>
      <c r="AX15" s="32"/>
      <c r="AY15" s="202"/>
      <c r="BA15" s="210" t="str">
        <f t="shared" si="4"/>
        <v>RR1</v>
      </c>
      <c r="BB15" s="37">
        <v>3</v>
      </c>
      <c r="BC15" s="34">
        <v>6</v>
      </c>
      <c r="BD15" s="30"/>
      <c r="BE15" s="30"/>
      <c r="BF15" s="34"/>
      <c r="BG15" s="30"/>
      <c r="BH15" s="30"/>
      <c r="BI15" s="34"/>
    </row>
    <row r="16" spans="1:61">
      <c r="A16" s="31" t="str">
        <f t="shared" si="3"/>
        <v>RR</v>
      </c>
      <c r="B16" s="160"/>
      <c r="C16" s="31" t="str">
        <f t="shared" si="0"/>
        <v>RR</v>
      </c>
      <c r="D16" s="31">
        <f t="shared" si="5"/>
        <v>4</v>
      </c>
      <c r="E16" s="31">
        <v>3</v>
      </c>
      <c r="F16" s="160" t="str">
        <f t="shared" si="1"/>
        <v>F4M3</v>
      </c>
      <c r="G16" s="31" t="str">
        <f t="shared" si="2"/>
        <v>RR_F4M3</v>
      </c>
      <c r="H16" s="238"/>
      <c r="I16" s="239"/>
      <c r="J16" s="42"/>
      <c r="K16" s="42"/>
      <c r="L16" s="239"/>
      <c r="M16" s="42"/>
      <c r="N16" s="42"/>
      <c r="O16" s="239"/>
      <c r="Q16" s="238"/>
      <c r="R16" s="239"/>
      <c r="S16" s="42"/>
      <c r="T16" s="42"/>
      <c r="U16" s="239"/>
      <c r="V16" s="42"/>
      <c r="W16" s="42"/>
      <c r="X16" s="239"/>
      <c r="Z16" s="238">
        <v>1</v>
      </c>
      <c r="AA16" s="239">
        <v>5</v>
      </c>
      <c r="AB16" s="42">
        <v>1</v>
      </c>
      <c r="AC16" s="42" t="s">
        <v>114</v>
      </c>
      <c r="AD16" s="239">
        <v>4</v>
      </c>
      <c r="AE16" s="42"/>
      <c r="AF16" s="42"/>
      <c r="AG16" s="239"/>
      <c r="AI16" s="38"/>
      <c r="AJ16" s="35"/>
      <c r="AK16" s="31"/>
      <c r="AL16" s="31"/>
      <c r="AM16" s="35"/>
      <c r="AN16" s="31"/>
      <c r="AO16" s="31"/>
      <c r="AP16" s="35"/>
      <c r="AR16" s="38"/>
      <c r="AS16" s="35"/>
      <c r="AT16" s="31"/>
      <c r="AU16" s="31"/>
      <c r="AV16" s="35"/>
      <c r="AW16" s="31"/>
      <c r="AX16" s="31"/>
      <c r="AY16" s="35"/>
      <c r="BA16" s="211" t="str">
        <f t="shared" si="4"/>
        <v>RR1</v>
      </c>
      <c r="BB16" s="38"/>
      <c r="BC16" s="35"/>
      <c r="BD16" s="31"/>
      <c r="BE16" s="31"/>
      <c r="BF16" s="35"/>
      <c r="BG16" s="31"/>
      <c r="BH16" s="31"/>
      <c r="BI16" s="35"/>
    </row>
    <row r="17" spans="1:61">
      <c r="A17" s="29" t="str">
        <f t="shared" si="3"/>
        <v>RR</v>
      </c>
      <c r="B17" s="158"/>
      <c r="C17" s="29" t="str">
        <f t="shared" si="0"/>
        <v>RR</v>
      </c>
      <c r="D17" s="29">
        <f t="shared" si="5"/>
        <v>5</v>
      </c>
      <c r="E17" s="29">
        <v>1</v>
      </c>
      <c r="F17" s="158" t="str">
        <f t="shared" si="1"/>
        <v>F5M1</v>
      </c>
      <c r="G17" s="29" t="str">
        <f t="shared" si="2"/>
        <v>RR_F5M1</v>
      </c>
      <c r="H17" s="234">
        <v>3</v>
      </c>
      <c r="I17" s="235">
        <v>7</v>
      </c>
      <c r="J17" s="40"/>
      <c r="K17" s="40" t="s">
        <v>142</v>
      </c>
      <c r="L17" s="235">
        <v>5</v>
      </c>
      <c r="M17" s="40"/>
      <c r="N17" s="40" t="s">
        <v>143</v>
      </c>
      <c r="O17" s="235">
        <v>4</v>
      </c>
      <c r="Q17" s="234">
        <v>3</v>
      </c>
      <c r="R17" s="235">
        <v>7</v>
      </c>
      <c r="S17" s="40"/>
      <c r="T17" s="40" t="s">
        <v>142</v>
      </c>
      <c r="U17" s="235">
        <v>5</v>
      </c>
      <c r="V17" s="40"/>
      <c r="W17" s="40" t="s">
        <v>143</v>
      </c>
      <c r="X17" s="235">
        <v>4</v>
      </c>
      <c r="Z17" s="234">
        <v>10</v>
      </c>
      <c r="AA17" s="235">
        <v>3</v>
      </c>
      <c r="AB17" s="40"/>
      <c r="AC17" s="40"/>
      <c r="AD17" s="235"/>
      <c r="AE17" s="40"/>
      <c r="AF17" s="40"/>
      <c r="AG17" s="235"/>
      <c r="AI17" s="36">
        <v>6</v>
      </c>
      <c r="AJ17" s="33">
        <v>2</v>
      </c>
      <c r="AK17" s="29">
        <v>1</v>
      </c>
      <c r="AL17" s="29"/>
      <c r="AM17" s="33">
        <v>6</v>
      </c>
      <c r="AN17" s="29"/>
      <c r="AO17" s="29"/>
      <c r="AP17" s="33"/>
      <c r="AR17" s="36">
        <v>5</v>
      </c>
      <c r="AS17" s="33">
        <v>2</v>
      </c>
      <c r="AT17" s="29"/>
      <c r="AU17" s="29"/>
      <c r="AV17" s="33"/>
      <c r="AW17" s="29"/>
      <c r="AX17" s="29"/>
      <c r="AY17" s="33"/>
      <c r="BA17" s="209" t="str">
        <f t="shared" si="4"/>
        <v>RR1</v>
      </c>
      <c r="BB17" s="36">
        <v>6</v>
      </c>
      <c r="BC17" s="33">
        <v>2</v>
      </c>
      <c r="BD17" s="29">
        <v>1</v>
      </c>
      <c r="BE17" s="29"/>
      <c r="BF17" s="33">
        <v>6</v>
      </c>
      <c r="BG17" s="29"/>
      <c r="BH17" s="29"/>
      <c r="BI17" s="33"/>
    </row>
    <row r="18" spans="1:61">
      <c r="A18" s="30" t="str">
        <f t="shared" si="3"/>
        <v>RR</v>
      </c>
      <c r="B18" s="159"/>
      <c r="C18" s="30" t="str">
        <f t="shared" si="0"/>
        <v>RR</v>
      </c>
      <c r="D18" s="30">
        <f t="shared" si="5"/>
        <v>5</v>
      </c>
      <c r="E18" s="30">
        <v>2</v>
      </c>
      <c r="F18" s="159" t="str">
        <f t="shared" si="1"/>
        <v>F5M2</v>
      </c>
      <c r="G18" s="30" t="str">
        <f t="shared" si="2"/>
        <v>RR_F5M2</v>
      </c>
      <c r="H18" s="236">
        <v>2</v>
      </c>
      <c r="I18" s="237">
        <v>6</v>
      </c>
      <c r="J18" s="41"/>
      <c r="K18" s="41" t="s">
        <v>141</v>
      </c>
      <c r="L18" s="237">
        <v>8</v>
      </c>
      <c r="M18" s="41"/>
      <c r="N18" s="41" t="s">
        <v>141</v>
      </c>
      <c r="O18" s="237">
        <v>1</v>
      </c>
      <c r="Q18" s="236">
        <v>2</v>
      </c>
      <c r="R18" s="237">
        <v>6</v>
      </c>
      <c r="S18" s="41"/>
      <c r="T18" s="41" t="s">
        <v>141</v>
      </c>
      <c r="U18" s="237">
        <v>8</v>
      </c>
      <c r="V18" s="41"/>
      <c r="W18" s="41" t="s">
        <v>141</v>
      </c>
      <c r="X18" s="237">
        <v>1</v>
      </c>
      <c r="Z18" s="236">
        <v>9</v>
      </c>
      <c r="AA18" s="237">
        <v>2</v>
      </c>
      <c r="AB18" s="41"/>
      <c r="AC18" s="41"/>
      <c r="AD18" s="237"/>
      <c r="AE18" s="41"/>
      <c r="AF18" s="41"/>
      <c r="AG18" s="237"/>
      <c r="AI18" s="37">
        <v>5</v>
      </c>
      <c r="AJ18" s="34">
        <v>3</v>
      </c>
      <c r="AK18" s="30">
        <v>4</v>
      </c>
      <c r="AL18" s="30"/>
      <c r="AM18" s="34">
        <v>5</v>
      </c>
      <c r="AN18" s="30"/>
      <c r="AO18" s="30"/>
      <c r="AP18" s="34"/>
      <c r="AR18" s="37">
        <v>6</v>
      </c>
      <c r="AS18" s="34">
        <v>3</v>
      </c>
      <c r="AT18" s="30"/>
      <c r="AU18" s="30"/>
      <c r="AV18" s="34"/>
      <c r="AW18" s="30"/>
      <c r="AX18" s="30"/>
      <c r="AY18" s="34"/>
      <c r="BA18" s="210" t="str">
        <f t="shared" si="4"/>
        <v>RR1</v>
      </c>
      <c r="BB18" s="37">
        <v>5</v>
      </c>
      <c r="BC18" s="34">
        <v>3</v>
      </c>
      <c r="BD18" s="30">
        <v>4</v>
      </c>
      <c r="BE18" s="30"/>
      <c r="BF18" s="34">
        <v>5</v>
      </c>
      <c r="BG18" s="30"/>
      <c r="BH18" s="30"/>
      <c r="BI18" s="34"/>
    </row>
    <row r="19" spans="1:61">
      <c r="A19" s="31" t="str">
        <f t="shared" si="3"/>
        <v>RR</v>
      </c>
      <c r="B19" s="160"/>
      <c r="C19" s="31" t="str">
        <f t="shared" si="0"/>
        <v>RR</v>
      </c>
      <c r="D19" s="31">
        <f t="shared" si="5"/>
        <v>5</v>
      </c>
      <c r="E19" s="31">
        <v>3</v>
      </c>
      <c r="F19" s="160" t="str">
        <f t="shared" si="1"/>
        <v>F5M3</v>
      </c>
      <c r="G19" s="31" t="str">
        <f t="shared" si="2"/>
        <v>RR_F5M3</v>
      </c>
      <c r="H19" s="238"/>
      <c r="I19" s="239"/>
      <c r="J19" s="42"/>
      <c r="K19" s="42"/>
      <c r="L19" s="239"/>
      <c r="M19" s="42"/>
      <c r="N19" s="42"/>
      <c r="O19" s="239"/>
      <c r="Q19" s="238"/>
      <c r="R19" s="239"/>
      <c r="S19" s="42"/>
      <c r="T19" s="42"/>
      <c r="U19" s="239"/>
      <c r="V19" s="42"/>
      <c r="W19" s="42"/>
      <c r="X19" s="239"/>
      <c r="Z19" s="238">
        <v>5</v>
      </c>
      <c r="AA19" s="239">
        <v>4</v>
      </c>
      <c r="AB19" s="42">
        <v>5</v>
      </c>
      <c r="AC19" s="42" t="s">
        <v>114</v>
      </c>
      <c r="AD19" s="239">
        <v>1</v>
      </c>
      <c r="AE19" s="42"/>
      <c r="AF19" s="42"/>
      <c r="AG19" s="239"/>
      <c r="AI19" s="38"/>
      <c r="AJ19" s="35"/>
      <c r="AK19" s="31"/>
      <c r="AL19" s="31"/>
      <c r="AM19" s="35"/>
      <c r="AN19" s="31"/>
      <c r="AO19" s="31"/>
      <c r="AP19" s="35"/>
      <c r="AR19" s="38"/>
      <c r="AS19" s="35"/>
      <c r="AT19" s="31"/>
      <c r="AU19" s="31"/>
      <c r="AV19" s="35"/>
      <c r="AW19" s="31"/>
      <c r="AX19" s="31"/>
      <c r="AY19" s="35"/>
      <c r="BA19" s="211" t="str">
        <f t="shared" si="4"/>
        <v>RR1</v>
      </c>
      <c r="BB19" s="38"/>
      <c r="BC19" s="35"/>
      <c r="BD19" s="31"/>
      <c r="BE19" s="31"/>
      <c r="BF19" s="35"/>
      <c r="BG19" s="31"/>
      <c r="BH19" s="31"/>
      <c r="BI19" s="35"/>
    </row>
    <row r="20" spans="1:61">
      <c r="A20" s="29" t="str">
        <f t="shared" si="3"/>
        <v>RR</v>
      </c>
      <c r="B20" s="158"/>
      <c r="C20" s="29" t="str">
        <f t="shared" si="0"/>
        <v>RR</v>
      </c>
      <c r="D20" s="29">
        <f t="shared" si="5"/>
        <v>6</v>
      </c>
      <c r="E20" s="29">
        <v>1</v>
      </c>
      <c r="F20" s="158" t="str">
        <f t="shared" si="1"/>
        <v>F6M1</v>
      </c>
      <c r="G20" s="29" t="str">
        <f t="shared" si="2"/>
        <v>RR_F6M1</v>
      </c>
      <c r="H20" s="234">
        <v>3</v>
      </c>
      <c r="I20" s="235">
        <v>2</v>
      </c>
      <c r="J20" s="40">
        <v>3</v>
      </c>
      <c r="K20" s="40" t="s">
        <v>176</v>
      </c>
      <c r="L20" s="235">
        <v>5</v>
      </c>
      <c r="M20" s="40">
        <v>2</v>
      </c>
      <c r="N20" s="40" t="s">
        <v>180</v>
      </c>
      <c r="O20" s="235">
        <v>4</v>
      </c>
      <c r="Q20" s="234">
        <v>3</v>
      </c>
      <c r="R20" s="235">
        <v>2</v>
      </c>
      <c r="S20" s="40">
        <v>3</v>
      </c>
      <c r="T20" s="40" t="s">
        <v>174</v>
      </c>
      <c r="U20" s="235">
        <v>5</v>
      </c>
      <c r="V20" s="40">
        <v>2</v>
      </c>
      <c r="W20" s="40" t="s">
        <v>179</v>
      </c>
      <c r="X20" s="235">
        <v>4</v>
      </c>
      <c r="Z20" s="234">
        <v>3</v>
      </c>
      <c r="AA20" s="235">
        <v>2</v>
      </c>
      <c r="AB20" s="40"/>
      <c r="AC20" s="40"/>
      <c r="AD20" s="235"/>
      <c r="AE20" s="40"/>
      <c r="AF20" s="40"/>
      <c r="AG20" s="235"/>
      <c r="AI20" s="36">
        <v>3</v>
      </c>
      <c r="AJ20" s="33">
        <v>1</v>
      </c>
      <c r="AK20" s="29"/>
      <c r="AL20" s="29"/>
      <c r="AM20" s="33"/>
      <c r="AN20" s="29"/>
      <c r="AO20" s="29"/>
      <c r="AP20" s="33"/>
      <c r="AR20" s="36">
        <v>2</v>
      </c>
      <c r="AS20" s="33">
        <v>6</v>
      </c>
      <c r="AT20" s="29">
        <v>1</v>
      </c>
      <c r="AU20" s="29"/>
      <c r="AV20" s="33">
        <v>6</v>
      </c>
      <c r="AW20" s="29"/>
      <c r="AX20" s="29"/>
      <c r="AY20" s="33"/>
      <c r="BA20" s="209" t="str">
        <f t="shared" si="4"/>
        <v>RR1</v>
      </c>
      <c r="BB20" s="36">
        <v>3</v>
      </c>
      <c r="BC20" s="33">
        <v>1</v>
      </c>
      <c r="BD20" s="29"/>
      <c r="BE20" s="29"/>
      <c r="BF20" s="33"/>
      <c r="BG20" s="29"/>
      <c r="BH20" s="29"/>
      <c r="BI20" s="33"/>
    </row>
    <row r="21" spans="1:61">
      <c r="A21" s="30" t="str">
        <f t="shared" si="3"/>
        <v>RR</v>
      </c>
      <c r="B21" s="159"/>
      <c r="C21" s="30" t="str">
        <f t="shared" si="0"/>
        <v>RR</v>
      </c>
      <c r="D21" s="30">
        <f t="shared" si="5"/>
        <v>6</v>
      </c>
      <c r="E21" s="30">
        <v>2</v>
      </c>
      <c r="F21" s="159" t="str">
        <f t="shared" si="1"/>
        <v>F6M2</v>
      </c>
      <c r="G21" s="30" t="str">
        <f t="shared" si="2"/>
        <v>RR_F6M2</v>
      </c>
      <c r="H21" s="236">
        <v>7</v>
      </c>
      <c r="I21" s="237">
        <v>6</v>
      </c>
      <c r="J21" s="41"/>
      <c r="K21" s="41" t="s">
        <v>141</v>
      </c>
      <c r="L21" s="237">
        <v>8</v>
      </c>
      <c r="M21" s="41"/>
      <c r="N21" s="41" t="s">
        <v>141</v>
      </c>
      <c r="O21" s="237">
        <v>1</v>
      </c>
      <c r="Q21" s="236">
        <v>7</v>
      </c>
      <c r="R21" s="237">
        <v>6</v>
      </c>
      <c r="S21" s="41"/>
      <c r="T21" s="41" t="s">
        <v>141</v>
      </c>
      <c r="U21" s="237">
        <v>8</v>
      </c>
      <c r="V21" s="41"/>
      <c r="W21" s="41" t="s">
        <v>141</v>
      </c>
      <c r="X21" s="237">
        <v>1</v>
      </c>
      <c r="Z21" s="236">
        <v>4</v>
      </c>
      <c r="AA21" s="237">
        <v>10</v>
      </c>
      <c r="AB21" s="41">
        <v>4</v>
      </c>
      <c r="AC21" s="41" t="s">
        <v>114</v>
      </c>
      <c r="AD21" s="237">
        <v>6</v>
      </c>
      <c r="AE21" s="41">
        <v>10</v>
      </c>
      <c r="AF21" s="41" t="s">
        <v>114</v>
      </c>
      <c r="AG21" s="237">
        <v>7</v>
      </c>
      <c r="AI21" s="37">
        <v>4</v>
      </c>
      <c r="AJ21" s="34">
        <v>2</v>
      </c>
      <c r="AK21" s="30"/>
      <c r="AL21" s="30"/>
      <c r="AM21" s="34"/>
      <c r="AN21" s="30"/>
      <c r="AO21" s="30"/>
      <c r="AP21" s="34"/>
      <c r="AR21" s="37">
        <v>3</v>
      </c>
      <c r="AS21" s="34">
        <v>5</v>
      </c>
      <c r="AT21" s="30"/>
      <c r="AU21" s="30"/>
      <c r="AV21" s="34"/>
      <c r="AW21" s="30">
        <v>4</v>
      </c>
      <c r="AX21" s="30"/>
      <c r="AY21" s="34">
        <v>5</v>
      </c>
      <c r="BA21" s="210" t="str">
        <f t="shared" si="4"/>
        <v>RR1</v>
      </c>
      <c r="BB21" s="37">
        <v>4</v>
      </c>
      <c r="BC21" s="34">
        <v>2</v>
      </c>
      <c r="BD21" s="30"/>
      <c r="BE21" s="30"/>
      <c r="BF21" s="34"/>
      <c r="BG21" s="30"/>
      <c r="BH21" s="30"/>
      <c r="BI21" s="34"/>
    </row>
    <row r="22" spans="1:61">
      <c r="A22" s="31" t="str">
        <f t="shared" si="3"/>
        <v>RR</v>
      </c>
      <c r="B22" s="160"/>
      <c r="C22" s="31" t="str">
        <f t="shared" si="0"/>
        <v>RR</v>
      </c>
      <c r="D22" s="31">
        <f t="shared" si="5"/>
        <v>6</v>
      </c>
      <c r="E22" s="31">
        <v>3</v>
      </c>
      <c r="F22" s="160" t="str">
        <f t="shared" si="1"/>
        <v>F6M3</v>
      </c>
      <c r="G22" s="31" t="str">
        <f t="shared" si="2"/>
        <v>RR_F6M3</v>
      </c>
      <c r="H22" s="238"/>
      <c r="I22" s="239"/>
      <c r="J22" s="42"/>
      <c r="K22" s="42"/>
      <c r="L22" s="239"/>
      <c r="M22" s="42"/>
      <c r="N22" s="42"/>
      <c r="O22" s="239"/>
      <c r="Q22" s="238"/>
      <c r="R22" s="239"/>
      <c r="S22" s="42"/>
      <c r="T22" s="42"/>
      <c r="U22" s="239"/>
      <c r="V22" s="42"/>
      <c r="W22" s="42"/>
      <c r="X22" s="239"/>
      <c r="Z22" s="238">
        <v>1</v>
      </c>
      <c r="AA22" s="239">
        <v>9</v>
      </c>
      <c r="AB22" s="42">
        <v>1</v>
      </c>
      <c r="AC22" s="42" t="s">
        <v>115</v>
      </c>
      <c r="AD22" s="239">
        <v>8</v>
      </c>
      <c r="AE22" s="42">
        <v>9</v>
      </c>
      <c r="AF22" s="42" t="s">
        <v>115</v>
      </c>
      <c r="AG22" s="239">
        <v>11</v>
      </c>
      <c r="AI22" s="38"/>
      <c r="AJ22" s="35"/>
      <c r="AK22" s="31"/>
      <c r="AL22" s="31"/>
      <c r="AM22" s="35"/>
      <c r="AN22" s="31"/>
      <c r="AO22" s="31"/>
      <c r="AP22" s="35"/>
      <c r="AR22" s="38"/>
      <c r="AS22" s="35"/>
      <c r="AT22" s="31"/>
      <c r="AU22" s="31"/>
      <c r="AV22" s="35"/>
      <c r="AW22" s="31"/>
      <c r="AX22" s="31"/>
      <c r="AY22" s="35"/>
      <c r="BA22" s="211" t="str">
        <f t="shared" si="4"/>
        <v>RR1</v>
      </c>
      <c r="BB22" s="38"/>
      <c r="BC22" s="35"/>
      <c r="BD22" s="31"/>
      <c r="BE22" s="31"/>
      <c r="BF22" s="35"/>
      <c r="BG22" s="31"/>
      <c r="BH22" s="31"/>
      <c r="BI22" s="35"/>
    </row>
    <row r="23" spans="1:61">
      <c r="A23" s="29" t="str">
        <f t="shared" si="3"/>
        <v>RR</v>
      </c>
      <c r="B23" s="158"/>
      <c r="C23" s="29" t="str">
        <f t="shared" si="0"/>
        <v>RR</v>
      </c>
      <c r="D23" s="29">
        <f t="shared" si="5"/>
        <v>7</v>
      </c>
      <c r="E23" s="29">
        <v>1</v>
      </c>
      <c r="F23" s="158" t="str">
        <f t="shared" si="1"/>
        <v>F7M1</v>
      </c>
      <c r="G23" s="29" t="str">
        <f t="shared" si="2"/>
        <v>RR_F7M1</v>
      </c>
      <c r="H23" s="234">
        <v>4</v>
      </c>
      <c r="I23" s="235">
        <v>6</v>
      </c>
      <c r="J23" s="40"/>
      <c r="K23" s="40" t="s">
        <v>142</v>
      </c>
      <c r="L23" s="235">
        <v>2</v>
      </c>
      <c r="M23" s="40"/>
      <c r="N23" s="40" t="s">
        <v>141</v>
      </c>
      <c r="O23" s="235">
        <v>8</v>
      </c>
      <c r="Q23" s="234">
        <v>4</v>
      </c>
      <c r="R23" s="235">
        <v>6</v>
      </c>
      <c r="S23" s="40"/>
      <c r="T23" s="40" t="s">
        <v>142</v>
      </c>
      <c r="U23" s="235">
        <v>2</v>
      </c>
      <c r="V23" s="40"/>
      <c r="W23" s="40" t="s">
        <v>141</v>
      </c>
      <c r="X23" s="235">
        <v>8</v>
      </c>
      <c r="Z23" s="234">
        <v>7</v>
      </c>
      <c r="AA23" s="235">
        <v>2</v>
      </c>
      <c r="AB23" s="40"/>
      <c r="AC23" s="40"/>
      <c r="AD23" s="235"/>
      <c r="AE23" s="40"/>
      <c r="AF23" s="40"/>
      <c r="AG23" s="235"/>
      <c r="AI23" s="36">
        <v>3</v>
      </c>
      <c r="AJ23" s="33">
        <v>4</v>
      </c>
      <c r="AK23" s="29"/>
      <c r="AL23" s="29"/>
      <c r="AM23" s="33"/>
      <c r="AN23" s="29"/>
      <c r="AO23" s="29"/>
      <c r="AP23" s="33"/>
      <c r="AR23" s="36">
        <v>1</v>
      </c>
      <c r="AS23" s="33">
        <v>3</v>
      </c>
      <c r="AT23" s="29"/>
      <c r="AU23" s="29"/>
      <c r="AV23" s="33"/>
      <c r="AW23" s="29"/>
      <c r="AX23" s="29"/>
      <c r="AY23" s="33"/>
      <c r="BA23" s="209" t="str">
        <f t="shared" si="4"/>
        <v>RR1</v>
      </c>
      <c r="BB23" s="36">
        <v>3</v>
      </c>
      <c r="BC23" s="33">
        <v>4</v>
      </c>
      <c r="BD23" s="29"/>
      <c r="BE23" s="29"/>
      <c r="BF23" s="33"/>
      <c r="BG23" s="29"/>
      <c r="BH23" s="29"/>
      <c r="BI23" s="33"/>
    </row>
    <row r="24" spans="1:61">
      <c r="A24" s="30" t="str">
        <f t="shared" si="3"/>
        <v>RR</v>
      </c>
      <c r="B24" s="159"/>
      <c r="C24" s="30" t="str">
        <f t="shared" si="0"/>
        <v>RR</v>
      </c>
      <c r="D24" s="30">
        <f t="shared" si="5"/>
        <v>7</v>
      </c>
      <c r="E24" s="30">
        <v>2</v>
      </c>
      <c r="F24" s="159" t="str">
        <f t="shared" si="1"/>
        <v>F7M2</v>
      </c>
      <c r="G24" s="30" t="str">
        <f t="shared" si="2"/>
        <v>RR_F7M2</v>
      </c>
      <c r="H24" s="236">
        <v>5</v>
      </c>
      <c r="I24" s="237">
        <v>7</v>
      </c>
      <c r="J24" s="41"/>
      <c r="K24" s="41" t="s">
        <v>143</v>
      </c>
      <c r="L24" s="237">
        <v>3</v>
      </c>
      <c r="M24" s="41"/>
      <c r="N24" s="41" t="s">
        <v>141</v>
      </c>
      <c r="O24" s="237">
        <v>1</v>
      </c>
      <c r="Q24" s="236">
        <v>5</v>
      </c>
      <c r="R24" s="237">
        <v>7</v>
      </c>
      <c r="S24" s="41"/>
      <c r="T24" s="41" t="s">
        <v>143</v>
      </c>
      <c r="U24" s="237">
        <v>3</v>
      </c>
      <c r="V24" s="41"/>
      <c r="W24" s="41" t="s">
        <v>141</v>
      </c>
      <c r="X24" s="237">
        <v>1</v>
      </c>
      <c r="Z24" s="236">
        <v>6</v>
      </c>
      <c r="AA24" s="237">
        <v>3</v>
      </c>
      <c r="AB24" s="41"/>
      <c r="AC24" s="41"/>
      <c r="AD24" s="237"/>
      <c r="AE24" s="41"/>
      <c r="AF24" s="41"/>
      <c r="AG24" s="237"/>
      <c r="AI24" s="37">
        <v>1</v>
      </c>
      <c r="AJ24" s="34">
        <v>2</v>
      </c>
      <c r="AK24" s="30"/>
      <c r="AL24" s="30"/>
      <c r="AM24" s="34"/>
      <c r="AN24" s="30"/>
      <c r="AO24" s="30"/>
      <c r="AP24" s="34"/>
      <c r="AR24" s="37">
        <v>2</v>
      </c>
      <c r="AS24" s="34">
        <v>4</v>
      </c>
      <c r="AT24" s="30"/>
      <c r="AU24" s="30"/>
      <c r="AV24" s="34"/>
      <c r="AW24" s="30"/>
      <c r="AX24" s="30"/>
      <c r="AY24" s="34"/>
      <c r="BA24" s="210" t="str">
        <f t="shared" si="4"/>
        <v>RR1</v>
      </c>
      <c r="BB24" s="37">
        <v>1</v>
      </c>
      <c r="BC24" s="34">
        <v>2</v>
      </c>
      <c r="BD24" s="30"/>
      <c r="BE24" s="30"/>
      <c r="BF24" s="34"/>
      <c r="BG24" s="30"/>
      <c r="BH24" s="30"/>
      <c r="BI24" s="34"/>
    </row>
    <row r="25" spans="1:61">
      <c r="A25" s="31" t="str">
        <f t="shared" si="3"/>
        <v>RR</v>
      </c>
      <c r="B25" s="160"/>
      <c r="C25" s="31" t="str">
        <f t="shared" si="0"/>
        <v>RR</v>
      </c>
      <c r="D25" s="31">
        <f t="shared" si="5"/>
        <v>7</v>
      </c>
      <c r="E25" s="31">
        <v>3</v>
      </c>
      <c r="F25" s="160" t="str">
        <f t="shared" si="1"/>
        <v>F7M3</v>
      </c>
      <c r="G25" s="31" t="str">
        <f t="shared" si="2"/>
        <v>RR_F7M3</v>
      </c>
      <c r="H25" s="238"/>
      <c r="I25" s="239"/>
      <c r="J25" s="42"/>
      <c r="K25" s="42"/>
      <c r="L25" s="239"/>
      <c r="M25" s="42"/>
      <c r="N25" s="42"/>
      <c r="O25" s="239"/>
      <c r="Q25" s="238"/>
      <c r="R25" s="239"/>
      <c r="S25" s="42"/>
      <c r="T25" s="42"/>
      <c r="U25" s="239"/>
      <c r="V25" s="42"/>
      <c r="W25" s="42"/>
      <c r="X25" s="239"/>
      <c r="Z25" s="238"/>
      <c r="AA25" s="239"/>
      <c r="AB25" s="42"/>
      <c r="AC25" s="42"/>
      <c r="AD25" s="239"/>
      <c r="AE25" s="42"/>
      <c r="AF25" s="42"/>
      <c r="AG25" s="239"/>
      <c r="AI25" s="38"/>
      <c r="AJ25" s="35"/>
      <c r="AK25" s="31"/>
      <c r="AL25" s="31"/>
      <c r="AM25" s="35"/>
      <c r="AN25" s="31"/>
      <c r="AO25" s="31"/>
      <c r="AP25" s="35"/>
      <c r="AR25" s="38"/>
      <c r="AS25" s="35"/>
      <c r="AT25" s="31"/>
      <c r="AU25" s="31"/>
      <c r="AV25" s="35"/>
      <c r="AW25" s="31"/>
      <c r="AX25" s="31"/>
      <c r="AY25" s="35"/>
      <c r="BA25" s="211" t="str">
        <f t="shared" si="4"/>
        <v>RR1</v>
      </c>
      <c r="BB25" s="38"/>
      <c r="BC25" s="35"/>
      <c r="BD25" s="31"/>
      <c r="BE25" s="31"/>
      <c r="BF25" s="35"/>
      <c r="BG25" s="31"/>
      <c r="BH25" s="31"/>
      <c r="BI25" s="35"/>
    </row>
    <row r="26" spans="1:61">
      <c r="A26" s="29" t="str">
        <f t="shared" si="3"/>
        <v>RR</v>
      </c>
      <c r="B26" s="158"/>
      <c r="C26" s="29" t="str">
        <f t="shared" si="0"/>
        <v>RR</v>
      </c>
      <c r="D26" s="29">
        <f t="shared" si="5"/>
        <v>8</v>
      </c>
      <c r="E26" s="29">
        <v>1</v>
      </c>
      <c r="F26" s="158" t="str">
        <f t="shared" ref="F26:F70" si="6">CONCATENATE("F",D26,"M",E26)</f>
        <v>F8M1</v>
      </c>
      <c r="G26" s="29" t="str">
        <f t="shared" si="2"/>
        <v>RR_F8M1</v>
      </c>
      <c r="H26" s="234">
        <v>7</v>
      </c>
      <c r="I26" s="235">
        <v>4</v>
      </c>
      <c r="J26" s="40">
        <v>7</v>
      </c>
      <c r="K26" s="40" t="s">
        <v>175</v>
      </c>
      <c r="L26" s="235">
        <v>2</v>
      </c>
      <c r="M26" s="40">
        <v>4</v>
      </c>
      <c r="N26" s="40" t="s">
        <v>177</v>
      </c>
      <c r="O26" s="235">
        <v>8</v>
      </c>
      <c r="Q26" s="234">
        <v>7</v>
      </c>
      <c r="R26" s="235">
        <v>4</v>
      </c>
      <c r="S26" s="40">
        <v>7</v>
      </c>
      <c r="T26" s="40" t="s">
        <v>174</v>
      </c>
      <c r="U26" s="235">
        <v>2</v>
      </c>
      <c r="V26" s="40">
        <v>4</v>
      </c>
      <c r="W26" s="40" t="s">
        <v>177</v>
      </c>
      <c r="X26" s="235">
        <v>8</v>
      </c>
      <c r="Z26" s="234">
        <v>3</v>
      </c>
      <c r="AA26" s="235">
        <v>7</v>
      </c>
      <c r="AB26" s="40">
        <v>3</v>
      </c>
      <c r="AC26" s="40" t="s">
        <v>114</v>
      </c>
      <c r="AD26" s="235">
        <v>5</v>
      </c>
      <c r="AE26" s="40"/>
      <c r="AF26" s="40"/>
      <c r="AG26" s="235"/>
      <c r="AI26" s="36">
        <v>2</v>
      </c>
      <c r="AJ26" s="33">
        <v>3</v>
      </c>
      <c r="AK26" s="29">
        <v>5</v>
      </c>
      <c r="AL26" s="29"/>
      <c r="AM26" s="33">
        <v>2</v>
      </c>
      <c r="AN26" s="29">
        <v>6</v>
      </c>
      <c r="AO26" s="29"/>
      <c r="AP26" s="33">
        <v>3</v>
      </c>
      <c r="AR26" s="36">
        <v>4</v>
      </c>
      <c r="AS26" s="33">
        <v>3</v>
      </c>
      <c r="AT26" s="29"/>
      <c r="AU26" s="29"/>
      <c r="AV26" s="33"/>
      <c r="AW26" s="29"/>
      <c r="AX26" s="29"/>
      <c r="AY26" s="33"/>
      <c r="BA26" s="209" t="str">
        <f t="shared" si="4"/>
        <v>RR1</v>
      </c>
      <c r="BB26" s="36">
        <v>2</v>
      </c>
      <c r="BC26" s="33">
        <v>3</v>
      </c>
      <c r="BD26" s="29">
        <v>5</v>
      </c>
      <c r="BE26" s="29"/>
      <c r="BF26" s="33">
        <v>2</v>
      </c>
      <c r="BG26" s="29">
        <v>6</v>
      </c>
      <c r="BH26" s="29"/>
      <c r="BI26" s="33">
        <v>3</v>
      </c>
    </row>
    <row r="27" spans="1:61">
      <c r="A27" s="30" t="str">
        <f t="shared" si="3"/>
        <v>RR</v>
      </c>
      <c r="B27" s="159"/>
      <c r="C27" s="30" t="str">
        <f t="shared" si="0"/>
        <v>RR</v>
      </c>
      <c r="D27" s="30">
        <f t="shared" si="5"/>
        <v>8</v>
      </c>
      <c r="E27" s="30">
        <v>2</v>
      </c>
      <c r="F27" s="159" t="str">
        <f t="shared" si="6"/>
        <v>F8M2</v>
      </c>
      <c r="G27" s="30" t="str">
        <f t="shared" si="2"/>
        <v>RR_F8M2</v>
      </c>
      <c r="H27" s="236">
        <v>6</v>
      </c>
      <c r="I27" s="237">
        <v>5</v>
      </c>
      <c r="J27" s="41">
        <v>6</v>
      </c>
      <c r="K27" s="41" t="s">
        <v>180</v>
      </c>
      <c r="L27" s="237">
        <v>3</v>
      </c>
      <c r="M27" s="41"/>
      <c r="N27" s="41" t="s">
        <v>141</v>
      </c>
      <c r="O27" s="237">
        <v>1</v>
      </c>
      <c r="Q27" s="236">
        <v>6</v>
      </c>
      <c r="R27" s="237">
        <v>5</v>
      </c>
      <c r="S27" s="41">
        <v>6</v>
      </c>
      <c r="T27" s="41" t="s">
        <v>179</v>
      </c>
      <c r="U27" s="237">
        <v>3</v>
      </c>
      <c r="V27" s="41"/>
      <c r="W27" s="41" t="s">
        <v>141</v>
      </c>
      <c r="X27" s="237">
        <v>1</v>
      </c>
      <c r="Z27" s="236">
        <v>2</v>
      </c>
      <c r="AA27" s="237">
        <v>6</v>
      </c>
      <c r="AB27" s="41">
        <v>2</v>
      </c>
      <c r="AC27" s="41" t="s">
        <v>114</v>
      </c>
      <c r="AD27" s="237">
        <v>4</v>
      </c>
      <c r="AE27" s="41">
        <v>6</v>
      </c>
      <c r="AF27" s="41" t="s">
        <v>114</v>
      </c>
      <c r="AG27" s="237">
        <v>1</v>
      </c>
      <c r="AI27" s="37">
        <v>4</v>
      </c>
      <c r="AJ27" s="34">
        <v>1</v>
      </c>
      <c r="AK27" s="30"/>
      <c r="AL27" s="30"/>
      <c r="AM27" s="34"/>
      <c r="AN27" s="30"/>
      <c r="AO27" s="30"/>
      <c r="AP27" s="34"/>
      <c r="AR27" s="37">
        <v>2</v>
      </c>
      <c r="AS27" s="34">
        <v>1</v>
      </c>
      <c r="AT27" s="30"/>
      <c r="AU27" s="30"/>
      <c r="AV27" s="34"/>
      <c r="AW27" s="30"/>
      <c r="AX27" s="30"/>
      <c r="AY27" s="34"/>
      <c r="BA27" s="210" t="s">
        <v>74</v>
      </c>
      <c r="BB27" s="37">
        <v>4</v>
      </c>
      <c r="BC27" s="34">
        <v>1</v>
      </c>
      <c r="BD27" s="30"/>
      <c r="BE27" s="30"/>
      <c r="BF27" s="34"/>
      <c r="BG27" s="30"/>
      <c r="BH27" s="30"/>
      <c r="BI27" s="34"/>
    </row>
    <row r="28" spans="1:61">
      <c r="A28" s="31" t="str">
        <f t="shared" si="3"/>
        <v>RR</v>
      </c>
      <c r="B28" s="160"/>
      <c r="C28" s="31" t="str">
        <f t="shared" si="0"/>
        <v>RR</v>
      </c>
      <c r="D28" s="31">
        <f t="shared" si="5"/>
        <v>8</v>
      </c>
      <c r="E28" s="31">
        <v>3</v>
      </c>
      <c r="F28" s="160" t="str">
        <f t="shared" si="6"/>
        <v>F8M3</v>
      </c>
      <c r="G28" s="31" t="str">
        <f t="shared" si="2"/>
        <v>RR_F8M3</v>
      </c>
      <c r="H28" s="238"/>
      <c r="I28" s="239"/>
      <c r="J28" s="42"/>
      <c r="K28" s="42"/>
      <c r="L28" s="239"/>
      <c r="M28" s="42"/>
      <c r="N28" s="42"/>
      <c r="O28" s="239"/>
      <c r="Q28" s="238"/>
      <c r="R28" s="239"/>
      <c r="S28" s="42"/>
      <c r="T28" s="42"/>
      <c r="U28" s="239"/>
      <c r="V28" s="42"/>
      <c r="W28" s="42"/>
      <c r="X28" s="239"/>
      <c r="Z28" s="238">
        <v>11</v>
      </c>
      <c r="AA28" s="239">
        <v>8</v>
      </c>
      <c r="AB28" s="42"/>
      <c r="AC28" s="42"/>
      <c r="AD28" s="239"/>
      <c r="AE28" s="42"/>
      <c r="AF28" s="42"/>
      <c r="AG28" s="239"/>
      <c r="AI28" s="38"/>
      <c r="AJ28" s="35"/>
      <c r="AK28" s="31"/>
      <c r="AL28" s="31"/>
      <c r="AM28" s="35"/>
      <c r="AN28" s="31"/>
      <c r="AO28" s="31"/>
      <c r="AP28" s="35"/>
      <c r="AR28" s="38"/>
      <c r="AS28" s="35"/>
      <c r="AT28" s="31"/>
      <c r="AU28" s="31"/>
      <c r="AV28" s="35"/>
      <c r="AW28" s="31"/>
      <c r="AX28" s="31"/>
      <c r="AY28" s="35"/>
      <c r="BA28" s="211" t="str">
        <f t="shared" si="4"/>
        <v>RR2</v>
      </c>
      <c r="BB28" s="38"/>
      <c r="BC28" s="35"/>
      <c r="BD28" s="31"/>
      <c r="BE28" s="31"/>
      <c r="BF28" s="35"/>
      <c r="BG28" s="31"/>
      <c r="BH28" s="31"/>
      <c r="BI28" s="35"/>
    </row>
    <row r="29" spans="1:61">
      <c r="A29" s="29" t="str">
        <f t="shared" si="3"/>
        <v>RR</v>
      </c>
      <c r="B29" s="158"/>
      <c r="C29" s="29" t="str">
        <f t="shared" si="0"/>
        <v>RR</v>
      </c>
      <c r="D29" s="29">
        <f t="shared" si="5"/>
        <v>9</v>
      </c>
      <c r="E29" s="29">
        <v>1</v>
      </c>
      <c r="F29" s="158" t="str">
        <f t="shared" si="6"/>
        <v>F9M1</v>
      </c>
      <c r="G29" s="29" t="str">
        <f t="shared" si="2"/>
        <v>RR_F9M1</v>
      </c>
      <c r="H29" s="234">
        <v>8</v>
      </c>
      <c r="I29" s="235">
        <v>3</v>
      </c>
      <c r="J29" s="40"/>
      <c r="K29" s="40" t="s">
        <v>142</v>
      </c>
      <c r="L29" s="235">
        <v>6</v>
      </c>
      <c r="M29" s="40"/>
      <c r="N29" s="40" t="s">
        <v>141</v>
      </c>
      <c r="O29" s="235">
        <v>4</v>
      </c>
      <c r="Q29" s="234">
        <v>8</v>
      </c>
      <c r="R29" s="235">
        <v>3</v>
      </c>
      <c r="S29" s="40"/>
      <c r="T29" s="40" t="s">
        <v>142</v>
      </c>
      <c r="U29" s="235">
        <v>6</v>
      </c>
      <c r="V29" s="40"/>
      <c r="W29" s="40" t="s">
        <v>141</v>
      </c>
      <c r="X29" s="235">
        <v>4</v>
      </c>
      <c r="Z29" s="234">
        <v>5</v>
      </c>
      <c r="AA29" s="235">
        <v>7</v>
      </c>
      <c r="AB29" s="40"/>
      <c r="AC29" s="40"/>
      <c r="AD29" s="235"/>
      <c r="AE29" s="40"/>
      <c r="AF29" s="40"/>
      <c r="AG29" s="235"/>
      <c r="AI29" s="36">
        <v>5</v>
      </c>
      <c r="AJ29" s="33">
        <v>4</v>
      </c>
      <c r="AK29" s="29"/>
      <c r="AL29" s="29"/>
      <c r="AM29" s="33"/>
      <c r="AN29" s="29"/>
      <c r="AO29" s="29"/>
      <c r="AP29" s="33"/>
      <c r="AR29" s="36"/>
      <c r="AS29" s="33"/>
      <c r="AT29" s="29"/>
      <c r="AU29" s="29"/>
      <c r="AV29" s="33"/>
      <c r="AW29" s="29"/>
      <c r="AX29" s="29"/>
      <c r="AY29" s="33"/>
      <c r="BA29" s="209" t="str">
        <f t="shared" si="4"/>
        <v>RR2</v>
      </c>
      <c r="BB29" s="36">
        <v>5</v>
      </c>
      <c r="BC29" s="33">
        <v>4</v>
      </c>
      <c r="BD29" s="29"/>
      <c r="BE29" s="29"/>
      <c r="BF29" s="33"/>
      <c r="BG29" s="29"/>
      <c r="BH29" s="29"/>
      <c r="BI29" s="33"/>
    </row>
    <row r="30" spans="1:61">
      <c r="A30" s="30" t="str">
        <f t="shared" si="3"/>
        <v>RR</v>
      </c>
      <c r="B30" s="159"/>
      <c r="C30" s="30" t="str">
        <f t="shared" si="0"/>
        <v>RR</v>
      </c>
      <c r="D30" s="30">
        <f t="shared" si="5"/>
        <v>9</v>
      </c>
      <c r="E30" s="30">
        <v>2</v>
      </c>
      <c r="F30" s="159" t="str">
        <f t="shared" si="6"/>
        <v>F9M2</v>
      </c>
      <c r="G30" s="30" t="str">
        <f t="shared" si="2"/>
        <v>RR_F9M2</v>
      </c>
      <c r="H30" s="236">
        <v>5</v>
      </c>
      <c r="I30" s="237">
        <v>2</v>
      </c>
      <c r="J30" s="41"/>
      <c r="K30" s="41" t="s">
        <v>143</v>
      </c>
      <c r="L30" s="237">
        <v>7</v>
      </c>
      <c r="M30" s="41"/>
      <c r="N30" s="41" t="s">
        <v>141</v>
      </c>
      <c r="O30" s="237">
        <v>1</v>
      </c>
      <c r="Q30" s="236">
        <v>5</v>
      </c>
      <c r="R30" s="237">
        <v>2</v>
      </c>
      <c r="S30" s="41"/>
      <c r="T30" s="41" t="s">
        <v>143</v>
      </c>
      <c r="U30" s="237">
        <v>7</v>
      </c>
      <c r="V30" s="41"/>
      <c r="W30" s="41" t="s">
        <v>141</v>
      </c>
      <c r="X30" s="237">
        <v>1</v>
      </c>
      <c r="Z30" s="236">
        <v>4</v>
      </c>
      <c r="AA30" s="237">
        <v>8</v>
      </c>
      <c r="AB30" s="41"/>
      <c r="AC30" s="41"/>
      <c r="AD30" s="237"/>
      <c r="AE30" s="41"/>
      <c r="AF30" s="41"/>
      <c r="AG30" s="237"/>
      <c r="AI30" s="37">
        <v>6</v>
      </c>
      <c r="AJ30" s="34">
        <v>1</v>
      </c>
      <c r="AK30" s="30"/>
      <c r="AL30" s="30"/>
      <c r="AM30" s="34"/>
      <c r="AN30" s="30"/>
      <c r="AO30" s="30"/>
      <c r="AP30" s="34"/>
      <c r="AR30" s="37"/>
      <c r="AS30" s="34"/>
      <c r="AT30" s="30"/>
      <c r="AU30" s="30"/>
      <c r="AV30" s="34"/>
      <c r="AW30" s="30"/>
      <c r="AX30" s="30"/>
      <c r="AY30" s="34"/>
      <c r="BA30" s="210" t="str">
        <f t="shared" si="4"/>
        <v>RR2</v>
      </c>
      <c r="BB30" s="37">
        <v>6</v>
      </c>
      <c r="BC30" s="34">
        <v>1</v>
      </c>
      <c r="BD30" s="30"/>
      <c r="BE30" s="30"/>
      <c r="BF30" s="34"/>
      <c r="BG30" s="30"/>
      <c r="BH30" s="30"/>
      <c r="BI30" s="34"/>
    </row>
    <row r="31" spans="1:61">
      <c r="A31" s="31" t="str">
        <f t="shared" si="3"/>
        <v>RR</v>
      </c>
      <c r="B31" s="160"/>
      <c r="C31" s="31" t="str">
        <f t="shared" si="0"/>
        <v>RR</v>
      </c>
      <c r="D31" s="31">
        <f t="shared" si="5"/>
        <v>9</v>
      </c>
      <c r="E31" s="31">
        <v>3</v>
      </c>
      <c r="F31" s="160" t="str">
        <f t="shared" si="6"/>
        <v>F9M3</v>
      </c>
      <c r="G31" s="31" t="str">
        <f t="shared" si="2"/>
        <v>RR_F9M3</v>
      </c>
      <c r="H31" s="238"/>
      <c r="I31" s="239"/>
      <c r="J31" s="42"/>
      <c r="K31" s="42"/>
      <c r="L31" s="239"/>
      <c r="M31" s="42"/>
      <c r="N31" s="42"/>
      <c r="O31" s="239"/>
      <c r="Q31" s="238"/>
      <c r="R31" s="239"/>
      <c r="S31" s="42"/>
      <c r="T31" s="42"/>
      <c r="U31" s="239"/>
      <c r="V31" s="42"/>
      <c r="W31" s="42"/>
      <c r="X31" s="239"/>
      <c r="Z31" s="238">
        <v>1</v>
      </c>
      <c r="AA31" s="239">
        <v>11</v>
      </c>
      <c r="AB31" s="42"/>
      <c r="AC31" s="42"/>
      <c r="AD31" s="239"/>
      <c r="AE31" s="42"/>
      <c r="AF31" s="42"/>
      <c r="AG31" s="239"/>
      <c r="AI31" s="38"/>
      <c r="AJ31" s="35"/>
      <c r="AK31" s="31"/>
      <c r="AL31" s="31"/>
      <c r="AM31" s="35"/>
      <c r="AN31" s="31"/>
      <c r="AO31" s="31"/>
      <c r="AP31" s="35"/>
      <c r="AR31" s="38"/>
      <c r="AS31" s="35"/>
      <c r="AT31" s="31"/>
      <c r="AU31" s="31"/>
      <c r="AV31" s="35"/>
      <c r="AW31" s="31"/>
      <c r="AX31" s="31"/>
      <c r="AY31" s="35"/>
      <c r="BA31" s="211" t="str">
        <f t="shared" si="4"/>
        <v>RR2</v>
      </c>
      <c r="BB31" s="38"/>
      <c r="BC31" s="35"/>
      <c r="BD31" s="31"/>
      <c r="BE31" s="31"/>
      <c r="BF31" s="35"/>
      <c r="BG31" s="31"/>
      <c r="BH31" s="31"/>
      <c r="BI31" s="35"/>
    </row>
    <row r="32" spans="1:61">
      <c r="A32" s="29" t="str">
        <f t="shared" si="3"/>
        <v>RR</v>
      </c>
      <c r="B32" s="158"/>
      <c r="C32" s="29" t="str">
        <f t="shared" si="0"/>
        <v>RR</v>
      </c>
      <c r="D32" s="29">
        <f t="shared" si="5"/>
        <v>10</v>
      </c>
      <c r="E32" s="29">
        <v>1</v>
      </c>
      <c r="F32" s="158" t="str">
        <f t="shared" si="6"/>
        <v>F10M1</v>
      </c>
      <c r="G32" s="29" t="str">
        <f t="shared" si="2"/>
        <v>RR_F10M1</v>
      </c>
      <c r="H32" s="234">
        <v>2</v>
      </c>
      <c r="I32" s="235">
        <v>8</v>
      </c>
      <c r="J32" s="40">
        <v>2</v>
      </c>
      <c r="K32" s="40" t="s">
        <v>175</v>
      </c>
      <c r="L32" s="235">
        <v>6</v>
      </c>
      <c r="M32" s="40"/>
      <c r="N32" s="40" t="s">
        <v>141</v>
      </c>
      <c r="O32" s="235">
        <v>4</v>
      </c>
      <c r="Q32" s="234">
        <v>2</v>
      </c>
      <c r="R32" s="235">
        <v>8</v>
      </c>
      <c r="S32" s="40">
        <v>2</v>
      </c>
      <c r="T32" s="40" t="s">
        <v>174</v>
      </c>
      <c r="U32" s="235">
        <v>6</v>
      </c>
      <c r="V32" s="40"/>
      <c r="W32" s="40" t="s">
        <v>141</v>
      </c>
      <c r="X32" s="235">
        <v>4</v>
      </c>
      <c r="Z32" s="234">
        <v>8</v>
      </c>
      <c r="AA32" s="235">
        <v>5</v>
      </c>
      <c r="AB32" s="40"/>
      <c r="AC32" s="40"/>
      <c r="AD32" s="235"/>
      <c r="AE32" s="40"/>
      <c r="AF32" s="40"/>
      <c r="AG32" s="235"/>
      <c r="AI32" s="36">
        <v>4</v>
      </c>
      <c r="AJ32" s="33">
        <v>6</v>
      </c>
      <c r="AK32" s="29">
        <v>3</v>
      </c>
      <c r="AL32" s="29"/>
      <c r="AM32" s="33">
        <v>4</v>
      </c>
      <c r="AN32" s="29"/>
      <c r="AO32" s="29"/>
      <c r="AP32" s="33"/>
      <c r="AR32" s="36"/>
      <c r="AS32" s="33"/>
      <c r="AT32" s="29"/>
      <c r="AU32" s="29"/>
      <c r="AV32" s="33"/>
      <c r="AW32" s="29"/>
      <c r="AX32" s="29"/>
      <c r="AY32" s="33"/>
      <c r="BA32" s="209" t="str">
        <f t="shared" si="4"/>
        <v>RR2</v>
      </c>
      <c r="BB32" s="36">
        <v>4</v>
      </c>
      <c r="BC32" s="33">
        <v>6</v>
      </c>
      <c r="BD32" s="29">
        <v>3</v>
      </c>
      <c r="BE32" s="29"/>
      <c r="BF32" s="33">
        <v>4</v>
      </c>
      <c r="BG32" s="29"/>
      <c r="BH32" s="29"/>
      <c r="BI32" s="33"/>
    </row>
    <row r="33" spans="1:61">
      <c r="A33" s="30" t="str">
        <f t="shared" si="3"/>
        <v>RR</v>
      </c>
      <c r="B33" s="159"/>
      <c r="C33" s="30" t="str">
        <f t="shared" si="0"/>
        <v>RR</v>
      </c>
      <c r="D33" s="30">
        <f t="shared" si="5"/>
        <v>10</v>
      </c>
      <c r="E33" s="30">
        <v>2</v>
      </c>
      <c r="F33" s="159" t="str">
        <f t="shared" si="6"/>
        <v>F10M2</v>
      </c>
      <c r="G33" s="30" t="str">
        <f t="shared" si="2"/>
        <v>RR_F10M2</v>
      </c>
      <c r="H33" s="236">
        <v>3</v>
      </c>
      <c r="I33" s="237">
        <v>5</v>
      </c>
      <c r="J33" s="41">
        <v>3</v>
      </c>
      <c r="K33" s="41" t="s">
        <v>180</v>
      </c>
      <c r="L33" s="237">
        <v>7</v>
      </c>
      <c r="M33" s="41">
        <v>5</v>
      </c>
      <c r="N33" s="41" t="s">
        <v>178</v>
      </c>
      <c r="O33" s="237">
        <v>1</v>
      </c>
      <c r="Q33" s="236">
        <v>3</v>
      </c>
      <c r="R33" s="237">
        <v>5</v>
      </c>
      <c r="S33" s="41">
        <v>3</v>
      </c>
      <c r="T33" s="41" t="s">
        <v>179</v>
      </c>
      <c r="U33" s="237">
        <v>7</v>
      </c>
      <c r="V33" s="41">
        <v>5</v>
      </c>
      <c r="W33" s="41" t="s">
        <v>177</v>
      </c>
      <c r="X33" s="237">
        <v>1</v>
      </c>
      <c r="Z33" s="236">
        <v>11</v>
      </c>
      <c r="AA33" s="237">
        <v>4</v>
      </c>
      <c r="AB33" s="41"/>
      <c r="AC33" s="41"/>
      <c r="AD33" s="237"/>
      <c r="AE33" s="41"/>
      <c r="AF33" s="41"/>
      <c r="AG33" s="237"/>
      <c r="AI33" s="37">
        <v>1</v>
      </c>
      <c r="AJ33" s="34">
        <v>5</v>
      </c>
      <c r="AK33" s="30">
        <v>2</v>
      </c>
      <c r="AL33" s="30"/>
      <c r="AM33" s="34">
        <v>1</v>
      </c>
      <c r="AN33" s="30"/>
      <c r="AO33" s="30"/>
      <c r="AP33" s="34"/>
      <c r="AR33" s="37"/>
      <c r="AS33" s="34"/>
      <c r="AT33" s="30"/>
      <c r="AU33" s="30"/>
      <c r="AV33" s="34"/>
      <c r="AW33" s="30"/>
      <c r="AX33" s="30"/>
      <c r="AY33" s="34"/>
      <c r="BA33" s="210" t="str">
        <f t="shared" si="4"/>
        <v>RR2</v>
      </c>
      <c r="BB33" s="37">
        <v>1</v>
      </c>
      <c r="BC33" s="34">
        <v>5</v>
      </c>
      <c r="BD33" s="30">
        <v>2</v>
      </c>
      <c r="BE33" s="30"/>
      <c r="BF33" s="34">
        <v>1</v>
      </c>
      <c r="BG33" s="30"/>
      <c r="BH33" s="30"/>
      <c r="BI33" s="34"/>
    </row>
    <row r="34" spans="1:61">
      <c r="A34" s="31" t="str">
        <f t="shared" si="3"/>
        <v>RR</v>
      </c>
      <c r="B34" s="160"/>
      <c r="C34" s="31" t="str">
        <f t="shared" si="0"/>
        <v>RR</v>
      </c>
      <c r="D34" s="31">
        <f t="shared" si="5"/>
        <v>10</v>
      </c>
      <c r="E34" s="31">
        <v>3</v>
      </c>
      <c r="F34" s="160" t="str">
        <f t="shared" si="6"/>
        <v>F10M3</v>
      </c>
      <c r="G34" s="31" t="str">
        <f t="shared" si="2"/>
        <v>RR_F10M3</v>
      </c>
      <c r="H34" s="238"/>
      <c r="I34" s="239"/>
      <c r="J34" s="42"/>
      <c r="K34" s="42"/>
      <c r="L34" s="239"/>
      <c r="M34" s="42"/>
      <c r="N34" s="42"/>
      <c r="O34" s="239"/>
      <c r="Q34" s="238"/>
      <c r="R34" s="239"/>
      <c r="S34" s="42"/>
      <c r="T34" s="42"/>
      <c r="U34" s="239"/>
      <c r="V34" s="42"/>
      <c r="W34" s="42"/>
      <c r="X34" s="239"/>
      <c r="Z34" s="238">
        <v>1</v>
      </c>
      <c r="AA34" s="239">
        <v>7</v>
      </c>
      <c r="AB34" s="42"/>
      <c r="AC34" s="42"/>
      <c r="AD34" s="239"/>
      <c r="AE34" s="42"/>
      <c r="AF34" s="42"/>
      <c r="AG34" s="239"/>
      <c r="AI34" s="38"/>
      <c r="AJ34" s="35"/>
      <c r="AK34" s="31"/>
      <c r="AL34" s="31"/>
      <c r="AM34" s="35"/>
      <c r="AN34" s="31"/>
      <c r="AO34" s="31"/>
      <c r="AP34" s="35"/>
      <c r="AR34" s="38"/>
      <c r="AS34" s="35"/>
      <c r="AT34" s="31"/>
      <c r="AU34" s="31"/>
      <c r="AV34" s="35"/>
      <c r="AW34" s="31"/>
      <c r="AX34" s="31"/>
      <c r="AY34" s="35"/>
      <c r="BA34" s="211" t="str">
        <f t="shared" si="4"/>
        <v>RR2</v>
      </c>
      <c r="BB34" s="38"/>
      <c r="BC34" s="35"/>
      <c r="BD34" s="31"/>
      <c r="BE34" s="31"/>
      <c r="BF34" s="35"/>
      <c r="BG34" s="31"/>
      <c r="BH34" s="31"/>
      <c r="BI34" s="35"/>
    </row>
    <row r="35" spans="1:61">
      <c r="A35" s="29" t="str">
        <f t="shared" si="3"/>
        <v>RR</v>
      </c>
      <c r="B35" s="158"/>
      <c r="C35" s="29" t="str">
        <f t="shared" si="0"/>
        <v>RR</v>
      </c>
      <c r="D35" s="29">
        <f t="shared" si="5"/>
        <v>11</v>
      </c>
      <c r="E35" s="29">
        <v>1</v>
      </c>
      <c r="F35" s="158" t="str">
        <f t="shared" si="6"/>
        <v>F11M1</v>
      </c>
      <c r="G35" s="29" t="str">
        <f t="shared" si="2"/>
        <v>RR_F11M1</v>
      </c>
      <c r="H35" s="234">
        <v>8</v>
      </c>
      <c r="I35" s="235">
        <v>7</v>
      </c>
      <c r="J35" s="40"/>
      <c r="K35" s="40" t="s">
        <v>141</v>
      </c>
      <c r="L35" s="235">
        <v>4</v>
      </c>
      <c r="M35" s="40"/>
      <c r="N35" s="40" t="s">
        <v>143</v>
      </c>
      <c r="O35" s="235">
        <v>2</v>
      </c>
      <c r="Q35" s="234">
        <v>8</v>
      </c>
      <c r="R35" s="235">
        <v>7</v>
      </c>
      <c r="S35" s="40"/>
      <c r="T35" s="40" t="s">
        <v>141</v>
      </c>
      <c r="U35" s="235">
        <v>4</v>
      </c>
      <c r="V35" s="40"/>
      <c r="W35" s="40" t="s">
        <v>143</v>
      </c>
      <c r="X35" s="235">
        <v>2</v>
      </c>
      <c r="Z35" s="234">
        <v>5</v>
      </c>
      <c r="AA35" s="235">
        <v>11</v>
      </c>
      <c r="AB35" s="40"/>
      <c r="AC35" s="40"/>
      <c r="AD35" s="235"/>
      <c r="AE35" s="40">
        <v>11</v>
      </c>
      <c r="AF35" s="40" t="s">
        <v>114</v>
      </c>
      <c r="AG35" s="235">
        <v>10</v>
      </c>
      <c r="AI35" s="36">
        <v>2</v>
      </c>
      <c r="AJ35" s="33">
        <v>6</v>
      </c>
      <c r="AK35" s="29"/>
      <c r="AL35" s="29"/>
      <c r="AM35" s="33"/>
      <c r="AN35" s="29"/>
      <c r="AO35" s="29"/>
      <c r="AP35" s="33"/>
      <c r="AR35" s="36"/>
      <c r="AS35" s="33"/>
      <c r="AT35" s="29"/>
      <c r="AU35" s="29"/>
      <c r="AV35" s="33"/>
      <c r="AW35" s="29"/>
      <c r="AX35" s="29"/>
      <c r="AY35" s="33"/>
      <c r="BA35" s="209" t="str">
        <f t="shared" si="4"/>
        <v>RR2</v>
      </c>
      <c r="BB35" s="36">
        <v>2</v>
      </c>
      <c r="BC35" s="33">
        <v>6</v>
      </c>
      <c r="BD35" s="29"/>
      <c r="BE35" s="29"/>
      <c r="BF35" s="33"/>
      <c r="BG35" s="29"/>
      <c r="BH35" s="29"/>
      <c r="BI35" s="33"/>
    </row>
    <row r="36" spans="1:61">
      <c r="A36" s="30" t="str">
        <f t="shared" si="3"/>
        <v>RR</v>
      </c>
      <c r="B36" s="159"/>
      <c r="C36" s="30" t="str">
        <f t="shared" si="0"/>
        <v>RR</v>
      </c>
      <c r="D36" s="30">
        <f t="shared" si="5"/>
        <v>11</v>
      </c>
      <c r="E36" s="30">
        <v>2</v>
      </c>
      <c r="F36" s="159" t="str">
        <f t="shared" si="6"/>
        <v>F11M2</v>
      </c>
      <c r="G36" s="30" t="str">
        <f t="shared" si="2"/>
        <v>RR_F11M2</v>
      </c>
      <c r="H36" s="236">
        <v>6</v>
      </c>
      <c r="I36" s="237">
        <v>1</v>
      </c>
      <c r="J36" s="41"/>
      <c r="K36" s="41" t="s">
        <v>141</v>
      </c>
      <c r="L36" s="237">
        <v>5</v>
      </c>
      <c r="M36" s="41"/>
      <c r="N36" s="41" t="s">
        <v>142</v>
      </c>
      <c r="O36" s="237">
        <v>3</v>
      </c>
      <c r="Q36" s="236">
        <v>6</v>
      </c>
      <c r="R36" s="237">
        <v>1</v>
      </c>
      <c r="S36" s="41"/>
      <c r="T36" s="41" t="s">
        <v>141</v>
      </c>
      <c r="U36" s="237">
        <v>5</v>
      </c>
      <c r="V36" s="41"/>
      <c r="W36" s="41" t="s">
        <v>142</v>
      </c>
      <c r="X36" s="237">
        <v>3</v>
      </c>
      <c r="Z36" s="236">
        <v>7</v>
      </c>
      <c r="AA36" s="237">
        <v>4</v>
      </c>
      <c r="AB36" s="41">
        <v>7</v>
      </c>
      <c r="AC36" s="41" t="s">
        <v>114</v>
      </c>
      <c r="AD36" s="237">
        <v>6</v>
      </c>
      <c r="AE36" s="41"/>
      <c r="AF36" s="41"/>
      <c r="AG36" s="237"/>
      <c r="AI36" s="37">
        <v>3</v>
      </c>
      <c r="AJ36" s="34">
        <v>5</v>
      </c>
      <c r="AK36" s="30"/>
      <c r="AL36" s="30"/>
      <c r="AM36" s="34"/>
      <c r="AN36" s="30"/>
      <c r="AO36" s="30"/>
      <c r="AP36" s="34"/>
      <c r="AR36" s="37"/>
      <c r="AS36" s="34"/>
      <c r="AT36" s="30"/>
      <c r="AU36" s="30"/>
      <c r="AV36" s="34"/>
      <c r="AW36" s="30"/>
      <c r="AX36" s="30"/>
      <c r="AY36" s="34"/>
      <c r="BA36" s="210" t="str">
        <f t="shared" si="4"/>
        <v>RR2</v>
      </c>
      <c r="BB36" s="37">
        <v>3</v>
      </c>
      <c r="BC36" s="34">
        <v>5</v>
      </c>
      <c r="BD36" s="30"/>
      <c r="BE36" s="30"/>
      <c r="BF36" s="34"/>
      <c r="BG36" s="30"/>
      <c r="BH36" s="30"/>
      <c r="BI36" s="34"/>
    </row>
    <row r="37" spans="1:61">
      <c r="A37" s="31" t="str">
        <f t="shared" si="3"/>
        <v>RR</v>
      </c>
      <c r="B37" s="160"/>
      <c r="C37" s="31" t="str">
        <f t="shared" si="0"/>
        <v>RR</v>
      </c>
      <c r="D37" s="31">
        <f t="shared" si="5"/>
        <v>11</v>
      </c>
      <c r="E37" s="31">
        <v>3</v>
      </c>
      <c r="F37" s="160" t="str">
        <f t="shared" si="6"/>
        <v>F11M3</v>
      </c>
      <c r="G37" s="31" t="str">
        <f t="shared" si="2"/>
        <v>RR_F11M3</v>
      </c>
      <c r="H37" s="238"/>
      <c r="I37" s="239"/>
      <c r="J37" s="42"/>
      <c r="K37" s="42"/>
      <c r="L37" s="239"/>
      <c r="M37" s="42"/>
      <c r="N37" s="42"/>
      <c r="O37" s="239"/>
      <c r="Q37" s="238"/>
      <c r="R37" s="239"/>
      <c r="S37" s="42"/>
      <c r="T37" s="42"/>
      <c r="U37" s="239"/>
      <c r="V37" s="42"/>
      <c r="W37" s="42"/>
      <c r="X37" s="239"/>
      <c r="Z37" s="238">
        <v>8</v>
      </c>
      <c r="AA37" s="239">
        <v>1</v>
      </c>
      <c r="AB37" s="42">
        <v>8</v>
      </c>
      <c r="AC37" s="42" t="s">
        <v>114</v>
      </c>
      <c r="AD37" s="239">
        <v>9</v>
      </c>
      <c r="AE37" s="42"/>
      <c r="AF37" s="42"/>
      <c r="AG37" s="239"/>
      <c r="AI37" s="38"/>
      <c r="AJ37" s="35"/>
      <c r="AK37" s="31"/>
      <c r="AL37" s="31"/>
      <c r="AM37" s="35"/>
      <c r="AN37" s="31"/>
      <c r="AO37" s="31"/>
      <c r="AP37" s="35"/>
      <c r="AR37" s="38"/>
      <c r="AS37" s="35"/>
      <c r="AT37" s="31"/>
      <c r="AU37" s="31"/>
      <c r="AV37" s="35"/>
      <c r="AW37" s="31"/>
      <c r="AX37" s="31"/>
      <c r="AY37" s="35"/>
      <c r="BA37" s="211" t="str">
        <f t="shared" si="4"/>
        <v>RR2</v>
      </c>
      <c r="BB37" s="38"/>
      <c r="BC37" s="35"/>
      <c r="BD37" s="31"/>
      <c r="BE37" s="31"/>
      <c r="BF37" s="35"/>
      <c r="BG37" s="31"/>
      <c r="BH37" s="31"/>
      <c r="BI37" s="35"/>
    </row>
    <row r="38" spans="1:61">
      <c r="A38" s="29" t="str">
        <f t="shared" si="3"/>
        <v>RR</v>
      </c>
      <c r="B38" s="158"/>
      <c r="C38" s="29" t="str">
        <f t="shared" si="0"/>
        <v>RR</v>
      </c>
      <c r="D38" s="29">
        <f t="shared" si="5"/>
        <v>12</v>
      </c>
      <c r="E38" s="29">
        <v>1</v>
      </c>
      <c r="F38" s="158" t="str">
        <f t="shared" si="6"/>
        <v>F12M1</v>
      </c>
      <c r="G38" s="29" t="str">
        <f t="shared" si="2"/>
        <v>RR_F12M1</v>
      </c>
      <c r="H38" s="234">
        <v>6</v>
      </c>
      <c r="I38" s="235">
        <v>8</v>
      </c>
      <c r="J38" s="40">
        <v>6</v>
      </c>
      <c r="K38" s="40" t="s">
        <v>178</v>
      </c>
      <c r="L38" s="235">
        <v>4</v>
      </c>
      <c r="M38" s="40">
        <v>8</v>
      </c>
      <c r="N38" s="40" t="s">
        <v>180</v>
      </c>
      <c r="O38" s="235">
        <v>2</v>
      </c>
      <c r="Q38" s="234">
        <v>6</v>
      </c>
      <c r="R38" s="235">
        <v>8</v>
      </c>
      <c r="S38" s="40">
        <v>6</v>
      </c>
      <c r="T38" s="40" t="s">
        <v>177</v>
      </c>
      <c r="U38" s="235">
        <v>4</v>
      </c>
      <c r="V38" s="40">
        <v>8</v>
      </c>
      <c r="W38" s="40" t="s">
        <v>179</v>
      </c>
      <c r="X38" s="235">
        <v>2</v>
      </c>
      <c r="Z38" s="234">
        <v>6</v>
      </c>
      <c r="AA38" s="235">
        <v>10</v>
      </c>
      <c r="AB38" s="40"/>
      <c r="AC38" s="40"/>
      <c r="AD38" s="235"/>
      <c r="AE38" s="40"/>
      <c r="AF38" s="40"/>
      <c r="AG38" s="235"/>
      <c r="AI38" s="36">
        <v>6</v>
      </c>
      <c r="AJ38" s="33">
        <v>3</v>
      </c>
      <c r="AK38" s="29"/>
      <c r="AL38" s="29"/>
      <c r="AM38" s="33"/>
      <c r="AN38" s="29"/>
      <c r="AO38" s="29"/>
      <c r="AP38" s="33"/>
      <c r="AR38" s="36"/>
      <c r="AS38" s="33"/>
      <c r="AT38" s="29"/>
      <c r="AU38" s="29"/>
      <c r="AV38" s="33"/>
      <c r="AW38" s="29"/>
      <c r="AX38" s="29"/>
      <c r="AY38" s="33"/>
      <c r="BA38" s="209" t="str">
        <f t="shared" si="4"/>
        <v>RR2</v>
      </c>
      <c r="BB38" s="36">
        <v>6</v>
      </c>
      <c r="BC38" s="33">
        <v>3</v>
      </c>
      <c r="BD38" s="29"/>
      <c r="BE38" s="29"/>
      <c r="BF38" s="33"/>
      <c r="BG38" s="29"/>
      <c r="BH38" s="29"/>
      <c r="BI38" s="33"/>
    </row>
    <row r="39" spans="1:61">
      <c r="A39" s="30" t="str">
        <f t="shared" si="3"/>
        <v>RR</v>
      </c>
      <c r="B39" s="159"/>
      <c r="C39" s="30" t="str">
        <f t="shared" si="0"/>
        <v>RR</v>
      </c>
      <c r="D39" s="30">
        <f t="shared" si="5"/>
        <v>12</v>
      </c>
      <c r="E39" s="30">
        <v>2</v>
      </c>
      <c r="F39" s="159" t="str">
        <f t="shared" si="6"/>
        <v>F12M2</v>
      </c>
      <c r="G39" s="30" t="str">
        <f t="shared" si="2"/>
        <v>RR_F12M2</v>
      </c>
      <c r="H39" s="236">
        <v>1</v>
      </c>
      <c r="I39" s="237">
        <v>7</v>
      </c>
      <c r="J39" s="41"/>
      <c r="K39" s="41" t="s">
        <v>141</v>
      </c>
      <c r="L39" s="237">
        <v>5</v>
      </c>
      <c r="M39" s="41">
        <v>7</v>
      </c>
      <c r="N39" s="41" t="s">
        <v>175</v>
      </c>
      <c r="O39" s="237">
        <v>3</v>
      </c>
      <c r="Q39" s="236">
        <v>1</v>
      </c>
      <c r="R39" s="237">
        <v>7</v>
      </c>
      <c r="S39" s="41"/>
      <c r="T39" s="41" t="s">
        <v>141</v>
      </c>
      <c r="U39" s="237">
        <v>5</v>
      </c>
      <c r="V39" s="41">
        <v>7</v>
      </c>
      <c r="W39" s="41" t="s">
        <v>174</v>
      </c>
      <c r="X39" s="237">
        <v>3</v>
      </c>
      <c r="Z39" s="236">
        <v>5</v>
      </c>
      <c r="AA39" s="237">
        <v>9</v>
      </c>
      <c r="AB39" s="41"/>
      <c r="AC39" s="41"/>
      <c r="AD39" s="237"/>
      <c r="AE39" s="41"/>
      <c r="AF39" s="41"/>
      <c r="AG39" s="237"/>
      <c r="AI39" s="37">
        <v>5</v>
      </c>
      <c r="AJ39" s="34">
        <v>2</v>
      </c>
      <c r="AK39" s="30"/>
      <c r="AL39" s="30"/>
      <c r="AM39" s="34"/>
      <c r="AN39" s="30"/>
      <c r="AO39" s="30"/>
      <c r="AP39" s="34"/>
      <c r="AR39" s="37"/>
      <c r="AS39" s="34"/>
      <c r="AT39" s="30"/>
      <c r="AU39" s="30"/>
      <c r="AV39" s="34"/>
      <c r="AW39" s="30"/>
      <c r="AX39" s="30"/>
      <c r="AY39" s="34"/>
      <c r="BA39" s="210" t="str">
        <f t="shared" si="4"/>
        <v>RR2</v>
      </c>
      <c r="BB39" s="37">
        <v>5</v>
      </c>
      <c r="BC39" s="34">
        <v>2</v>
      </c>
      <c r="BD39" s="30"/>
      <c r="BE39" s="30"/>
      <c r="BF39" s="34"/>
      <c r="BG39" s="30"/>
      <c r="BH39" s="30"/>
      <c r="BI39" s="34"/>
    </row>
    <row r="40" spans="1:61">
      <c r="A40" s="31" t="str">
        <f t="shared" si="3"/>
        <v>RR</v>
      </c>
      <c r="B40" s="160"/>
      <c r="C40" s="31" t="str">
        <f t="shared" si="0"/>
        <v>RR</v>
      </c>
      <c r="D40" s="31">
        <f t="shared" si="5"/>
        <v>12</v>
      </c>
      <c r="E40" s="31">
        <v>3</v>
      </c>
      <c r="F40" s="160" t="str">
        <f t="shared" si="6"/>
        <v>F12M3</v>
      </c>
      <c r="G40" s="31" t="str">
        <f t="shared" si="2"/>
        <v>RR_F12M3</v>
      </c>
      <c r="H40" s="238"/>
      <c r="I40" s="239"/>
      <c r="J40" s="42"/>
      <c r="K40" s="42"/>
      <c r="L40" s="239"/>
      <c r="M40" s="42"/>
      <c r="N40" s="42"/>
      <c r="O40" s="239"/>
      <c r="Q40" s="238"/>
      <c r="R40" s="239"/>
      <c r="S40" s="42"/>
      <c r="T40" s="42"/>
      <c r="U40" s="239"/>
      <c r="V40" s="42"/>
      <c r="W40" s="42"/>
      <c r="X40" s="239"/>
      <c r="Z40" s="238">
        <v>4</v>
      </c>
      <c r="AA40" s="239">
        <v>1</v>
      </c>
      <c r="AB40" s="42">
        <v>4</v>
      </c>
      <c r="AC40" s="42" t="s">
        <v>115</v>
      </c>
      <c r="AD40" s="239">
        <v>11</v>
      </c>
      <c r="AE40" s="42">
        <v>1</v>
      </c>
      <c r="AF40" s="42" t="s">
        <v>115</v>
      </c>
      <c r="AG40" s="239">
        <v>2</v>
      </c>
      <c r="AI40" s="38"/>
      <c r="AJ40" s="35"/>
      <c r="AK40" s="31"/>
      <c r="AL40" s="31"/>
      <c r="AM40" s="35"/>
      <c r="AN40" s="31"/>
      <c r="AO40" s="31"/>
      <c r="AP40" s="35"/>
      <c r="AR40" s="38"/>
      <c r="AS40" s="35"/>
      <c r="AT40" s="31"/>
      <c r="AU40" s="31"/>
      <c r="AV40" s="35"/>
      <c r="AW40" s="31"/>
      <c r="AX40" s="31"/>
      <c r="AY40" s="35"/>
      <c r="BA40" s="211" t="str">
        <f t="shared" si="4"/>
        <v>RR2</v>
      </c>
      <c r="BB40" s="38"/>
      <c r="BC40" s="35"/>
      <c r="BD40" s="31"/>
      <c r="BE40" s="31"/>
      <c r="BF40" s="35"/>
      <c r="BG40" s="31"/>
      <c r="BH40" s="31"/>
      <c r="BI40" s="35"/>
    </row>
    <row r="41" spans="1:61">
      <c r="A41" s="29" t="str">
        <f t="shared" si="3"/>
        <v>RR</v>
      </c>
      <c r="B41" s="158"/>
      <c r="C41" s="29" t="str">
        <f t="shared" si="0"/>
        <v>RR</v>
      </c>
      <c r="D41" s="29">
        <f t="shared" si="5"/>
        <v>13</v>
      </c>
      <c r="E41" s="29">
        <v>1</v>
      </c>
      <c r="F41" s="158" t="str">
        <f t="shared" si="6"/>
        <v>F13M1</v>
      </c>
      <c r="G41" s="29" t="str">
        <f t="shared" si="2"/>
        <v>RR_F13M1</v>
      </c>
      <c r="H41" s="234">
        <v>2</v>
      </c>
      <c r="I41" s="235">
        <v>4</v>
      </c>
      <c r="J41" s="40"/>
      <c r="K41" s="40" t="s">
        <v>141</v>
      </c>
      <c r="L41" s="235">
        <v>6</v>
      </c>
      <c r="M41" s="40"/>
      <c r="N41" s="40" t="s">
        <v>143</v>
      </c>
      <c r="O41" s="235">
        <v>8</v>
      </c>
      <c r="Q41" s="234">
        <v>2</v>
      </c>
      <c r="R41" s="235">
        <v>4</v>
      </c>
      <c r="S41" s="40"/>
      <c r="T41" s="40" t="s">
        <v>141</v>
      </c>
      <c r="U41" s="235">
        <v>6</v>
      </c>
      <c r="V41" s="40"/>
      <c r="W41" s="40" t="s">
        <v>143</v>
      </c>
      <c r="X41" s="235">
        <v>8</v>
      </c>
      <c r="Z41" s="234">
        <v>9</v>
      </c>
      <c r="AA41" s="235">
        <v>6</v>
      </c>
      <c r="AB41" s="40"/>
      <c r="AC41" s="40"/>
      <c r="AD41" s="235"/>
      <c r="AE41" s="40">
        <v>6</v>
      </c>
      <c r="AF41" s="40" t="s">
        <v>114</v>
      </c>
      <c r="AG41" s="235">
        <v>3</v>
      </c>
      <c r="AI41" s="36">
        <v>3</v>
      </c>
      <c r="AJ41" s="33">
        <v>2</v>
      </c>
      <c r="AK41" s="29"/>
      <c r="AL41" s="29"/>
      <c r="AM41" s="33"/>
      <c r="AN41" s="29"/>
      <c r="AO41" s="29"/>
      <c r="AP41" s="33"/>
      <c r="AR41" s="36"/>
      <c r="AS41" s="33"/>
      <c r="AT41" s="29"/>
      <c r="AU41" s="29"/>
      <c r="AV41" s="33"/>
      <c r="AW41" s="29"/>
      <c r="AX41" s="29"/>
      <c r="AY41" s="33"/>
      <c r="BA41" s="209" t="str">
        <f t="shared" si="4"/>
        <v>RR2</v>
      </c>
      <c r="BB41" s="36">
        <v>3</v>
      </c>
      <c r="BC41" s="33">
        <v>2</v>
      </c>
      <c r="BD41" s="29"/>
      <c r="BE41" s="29"/>
      <c r="BF41" s="33"/>
      <c r="BG41" s="29"/>
      <c r="BH41" s="29"/>
      <c r="BI41" s="33"/>
    </row>
    <row r="42" spans="1:61">
      <c r="A42" s="30" t="str">
        <f t="shared" si="3"/>
        <v>RR</v>
      </c>
      <c r="B42" s="159"/>
      <c r="C42" s="30" t="str">
        <f t="shared" si="0"/>
        <v>RR</v>
      </c>
      <c r="D42" s="30">
        <f t="shared" si="5"/>
        <v>13</v>
      </c>
      <c r="E42" s="30">
        <v>2</v>
      </c>
      <c r="F42" s="159" t="str">
        <f t="shared" si="6"/>
        <v>F13M2</v>
      </c>
      <c r="G42" s="30" t="str">
        <f t="shared" si="2"/>
        <v>RR_F13M2</v>
      </c>
      <c r="H42" s="236">
        <v>1</v>
      </c>
      <c r="I42" s="237">
        <v>3</v>
      </c>
      <c r="J42" s="41"/>
      <c r="K42" s="41" t="s">
        <v>141</v>
      </c>
      <c r="L42" s="237">
        <v>5</v>
      </c>
      <c r="M42" s="41"/>
      <c r="N42" s="41" t="s">
        <v>142</v>
      </c>
      <c r="O42" s="237">
        <v>7</v>
      </c>
      <c r="Q42" s="236">
        <v>1</v>
      </c>
      <c r="R42" s="237">
        <v>3</v>
      </c>
      <c r="S42" s="41"/>
      <c r="T42" s="41" t="s">
        <v>141</v>
      </c>
      <c r="U42" s="237">
        <v>5</v>
      </c>
      <c r="V42" s="41"/>
      <c r="W42" s="41" t="s">
        <v>142</v>
      </c>
      <c r="X42" s="237">
        <v>7</v>
      </c>
      <c r="Z42" s="236">
        <v>10</v>
      </c>
      <c r="AA42" s="237">
        <v>5</v>
      </c>
      <c r="AB42" s="41"/>
      <c r="AC42" s="41"/>
      <c r="AD42" s="237"/>
      <c r="AE42" s="41">
        <v>5</v>
      </c>
      <c r="AF42" s="41" t="s">
        <v>114</v>
      </c>
      <c r="AG42" s="237">
        <v>8</v>
      </c>
      <c r="AI42" s="37">
        <v>6</v>
      </c>
      <c r="AJ42" s="34">
        <v>5</v>
      </c>
      <c r="AK42" s="30">
        <v>4</v>
      </c>
      <c r="AL42" s="30"/>
      <c r="AM42" s="34">
        <v>6</v>
      </c>
      <c r="AN42" s="30">
        <v>1</v>
      </c>
      <c r="AO42" s="30"/>
      <c r="AP42" s="34">
        <v>5</v>
      </c>
      <c r="AR42" s="37"/>
      <c r="AS42" s="34"/>
      <c r="AT42" s="30"/>
      <c r="AU42" s="30"/>
      <c r="AV42" s="34"/>
      <c r="AW42" s="30"/>
      <c r="AX42" s="30"/>
      <c r="AY42" s="34"/>
      <c r="BA42" s="210" t="str">
        <f t="shared" si="4"/>
        <v>RR2</v>
      </c>
      <c r="BB42" s="37">
        <v>6</v>
      </c>
      <c r="BC42" s="34">
        <v>5</v>
      </c>
      <c r="BD42" s="30">
        <v>4</v>
      </c>
      <c r="BE42" s="30"/>
      <c r="BF42" s="34">
        <v>6</v>
      </c>
      <c r="BG42" s="30">
        <v>1</v>
      </c>
      <c r="BH42" s="30"/>
      <c r="BI42" s="34">
        <v>5</v>
      </c>
    </row>
    <row r="43" spans="1:61">
      <c r="A43" s="31" t="str">
        <f t="shared" si="3"/>
        <v>RR</v>
      </c>
      <c r="B43" s="160"/>
      <c r="C43" s="31" t="str">
        <f t="shared" si="0"/>
        <v>RR</v>
      </c>
      <c r="D43" s="31">
        <f t="shared" si="5"/>
        <v>13</v>
      </c>
      <c r="E43" s="31">
        <v>3</v>
      </c>
      <c r="F43" s="160" t="str">
        <f t="shared" si="6"/>
        <v>F13M3</v>
      </c>
      <c r="G43" s="31" t="str">
        <f t="shared" si="2"/>
        <v>RR_F13M3</v>
      </c>
      <c r="H43" s="238"/>
      <c r="I43" s="239"/>
      <c r="J43" s="42"/>
      <c r="K43" s="42"/>
      <c r="L43" s="239"/>
      <c r="M43" s="42"/>
      <c r="N43" s="42"/>
      <c r="O43" s="239"/>
      <c r="Q43" s="238"/>
      <c r="R43" s="239"/>
      <c r="S43" s="42"/>
      <c r="T43" s="42"/>
      <c r="U43" s="239"/>
      <c r="V43" s="42"/>
      <c r="W43" s="42"/>
      <c r="X43" s="239"/>
      <c r="Z43" s="238"/>
      <c r="AA43" s="239"/>
      <c r="AB43" s="42"/>
      <c r="AC43" s="42"/>
      <c r="AD43" s="239"/>
      <c r="AE43" s="42"/>
      <c r="AF43" s="42"/>
      <c r="AG43" s="239"/>
      <c r="AI43" s="38"/>
      <c r="AJ43" s="35"/>
      <c r="AK43" s="31"/>
      <c r="AL43" s="31"/>
      <c r="AM43" s="35"/>
      <c r="AN43" s="31"/>
      <c r="AO43" s="31"/>
      <c r="AP43" s="35"/>
      <c r="AR43" s="38"/>
      <c r="AS43" s="35"/>
      <c r="AT43" s="31"/>
      <c r="AU43" s="31"/>
      <c r="AV43" s="35"/>
      <c r="AW43" s="31"/>
      <c r="AX43" s="31"/>
      <c r="AY43" s="35"/>
      <c r="BA43" s="211" t="str">
        <f t="shared" si="4"/>
        <v>RR2</v>
      </c>
      <c r="BB43" s="38"/>
      <c r="BC43" s="35"/>
      <c r="BD43" s="31"/>
      <c r="BE43" s="31"/>
      <c r="BF43" s="35"/>
      <c r="BG43" s="31"/>
      <c r="BH43" s="31"/>
      <c r="BI43" s="35"/>
    </row>
    <row r="44" spans="1:61">
      <c r="A44" s="29" t="str">
        <f t="shared" si="3"/>
        <v>RR</v>
      </c>
      <c r="B44" s="158"/>
      <c r="C44" s="29" t="str">
        <f t="shared" si="0"/>
        <v>RR</v>
      </c>
      <c r="D44" s="29">
        <f t="shared" si="5"/>
        <v>14</v>
      </c>
      <c r="E44" s="29">
        <v>1</v>
      </c>
      <c r="F44" s="158" t="str">
        <f t="shared" si="6"/>
        <v>F14M1</v>
      </c>
      <c r="G44" s="29" t="str">
        <f t="shared" si="2"/>
        <v>RR_F14M1</v>
      </c>
      <c r="H44" s="234">
        <v>4</v>
      </c>
      <c r="I44" s="235">
        <v>3</v>
      </c>
      <c r="J44" s="40"/>
      <c r="K44" s="40" t="s">
        <v>141</v>
      </c>
      <c r="L44" s="235">
        <v>6</v>
      </c>
      <c r="M44" s="40"/>
      <c r="N44" s="40" t="s">
        <v>143</v>
      </c>
      <c r="O44" s="235">
        <v>8</v>
      </c>
      <c r="Q44" s="234">
        <v>4</v>
      </c>
      <c r="R44" s="235">
        <v>3</v>
      </c>
      <c r="S44" s="40"/>
      <c r="T44" s="40" t="s">
        <v>141</v>
      </c>
      <c r="U44" s="235">
        <v>6</v>
      </c>
      <c r="V44" s="40"/>
      <c r="W44" s="40" t="s">
        <v>143</v>
      </c>
      <c r="X44" s="235">
        <v>8</v>
      </c>
      <c r="Z44" s="234">
        <v>11</v>
      </c>
      <c r="AA44" s="235">
        <v>2</v>
      </c>
      <c r="AB44" s="40">
        <v>11</v>
      </c>
      <c r="AC44" s="40" t="s">
        <v>114</v>
      </c>
      <c r="AD44" s="235">
        <v>7</v>
      </c>
      <c r="AE44" s="40"/>
      <c r="AF44" s="40"/>
      <c r="AG44" s="235"/>
      <c r="AI44" s="36">
        <v>2</v>
      </c>
      <c r="AJ44" s="33">
        <v>4</v>
      </c>
      <c r="AK44" s="29"/>
      <c r="AL44" s="29"/>
      <c r="AM44" s="33"/>
      <c r="AN44" s="29"/>
      <c r="AO44" s="29"/>
      <c r="AP44" s="33"/>
      <c r="AR44" s="36"/>
      <c r="AS44" s="33"/>
      <c r="AT44" s="29"/>
      <c r="AU44" s="29"/>
      <c r="AV44" s="33"/>
      <c r="AW44" s="29"/>
      <c r="AX44" s="29"/>
      <c r="AY44" s="33"/>
      <c r="BA44" s="209" t="str">
        <f t="shared" si="4"/>
        <v>RR2</v>
      </c>
      <c r="BB44" s="36">
        <v>2</v>
      </c>
      <c r="BC44" s="33">
        <v>4</v>
      </c>
      <c r="BD44" s="29"/>
      <c r="BE44" s="29"/>
      <c r="BF44" s="33"/>
      <c r="BG44" s="29"/>
      <c r="BH44" s="29"/>
      <c r="BI44" s="33"/>
    </row>
    <row r="45" spans="1:61">
      <c r="A45" s="30" t="str">
        <f t="shared" si="3"/>
        <v>RR</v>
      </c>
      <c r="B45" s="159"/>
      <c r="C45" s="30" t="str">
        <f t="shared" si="0"/>
        <v>RR</v>
      </c>
      <c r="D45" s="30">
        <f t="shared" si="5"/>
        <v>14</v>
      </c>
      <c r="E45" s="30">
        <v>2</v>
      </c>
      <c r="F45" s="159" t="str">
        <f t="shared" si="6"/>
        <v>F14M2</v>
      </c>
      <c r="G45" s="30" t="str">
        <f t="shared" si="2"/>
        <v>RR_F14M2</v>
      </c>
      <c r="H45" s="236">
        <v>2</v>
      </c>
      <c r="I45" s="237">
        <v>1</v>
      </c>
      <c r="J45" s="41"/>
      <c r="K45" s="41" t="s">
        <v>141</v>
      </c>
      <c r="L45" s="237">
        <v>5</v>
      </c>
      <c r="M45" s="41"/>
      <c r="N45" s="41" t="s">
        <v>142</v>
      </c>
      <c r="O45" s="237">
        <v>7</v>
      </c>
      <c r="Q45" s="236">
        <v>2</v>
      </c>
      <c r="R45" s="237">
        <v>1</v>
      </c>
      <c r="S45" s="41"/>
      <c r="T45" s="41" t="s">
        <v>141</v>
      </c>
      <c r="U45" s="237">
        <v>5</v>
      </c>
      <c r="V45" s="41"/>
      <c r="W45" s="41" t="s">
        <v>142</v>
      </c>
      <c r="X45" s="237">
        <v>7</v>
      </c>
      <c r="Z45" s="236">
        <v>8</v>
      </c>
      <c r="AA45" s="237">
        <v>3</v>
      </c>
      <c r="AB45" s="41"/>
      <c r="AC45" s="41"/>
      <c r="AD45" s="237"/>
      <c r="AE45" s="41"/>
      <c r="AF45" s="41"/>
      <c r="AG45" s="237"/>
      <c r="AI45" s="37">
        <v>1</v>
      </c>
      <c r="AJ45" s="34">
        <v>3</v>
      </c>
      <c r="AK45" s="30"/>
      <c r="AL45" s="30"/>
      <c r="AM45" s="34"/>
      <c r="AN45" s="30"/>
      <c r="AO45" s="30"/>
      <c r="AP45" s="34"/>
      <c r="AR45" s="37"/>
      <c r="AS45" s="34"/>
      <c r="AT45" s="30"/>
      <c r="AU45" s="30"/>
      <c r="AV45" s="34"/>
      <c r="AW45" s="30"/>
      <c r="AX45" s="30"/>
      <c r="AY45" s="34"/>
      <c r="BA45" s="210" t="str">
        <f t="shared" si="4"/>
        <v>RR2</v>
      </c>
      <c r="BB45" s="37">
        <v>1</v>
      </c>
      <c r="BC45" s="34">
        <v>3</v>
      </c>
      <c r="BD45" s="30"/>
      <c r="BE45" s="30"/>
      <c r="BF45" s="34"/>
      <c r="BG45" s="30"/>
      <c r="BH45" s="30"/>
      <c r="BI45" s="34"/>
    </row>
    <row r="46" spans="1:61">
      <c r="A46" s="31" t="str">
        <f t="shared" si="3"/>
        <v>RR</v>
      </c>
      <c r="B46" s="160"/>
      <c r="C46" s="31" t="str">
        <f t="shared" si="0"/>
        <v>RR</v>
      </c>
      <c r="D46" s="31">
        <f t="shared" si="5"/>
        <v>14</v>
      </c>
      <c r="E46" s="31">
        <v>3</v>
      </c>
      <c r="F46" s="160" t="str">
        <f t="shared" si="6"/>
        <v>F14M3</v>
      </c>
      <c r="G46" s="31" t="str">
        <f t="shared" si="2"/>
        <v>RR_F14M3</v>
      </c>
      <c r="H46" s="238"/>
      <c r="I46" s="239"/>
      <c r="J46" s="42"/>
      <c r="K46" s="42"/>
      <c r="L46" s="239"/>
      <c r="M46" s="42"/>
      <c r="N46" s="42"/>
      <c r="O46" s="239"/>
      <c r="Q46" s="238"/>
      <c r="R46" s="239"/>
      <c r="S46" s="42"/>
      <c r="T46" s="42"/>
      <c r="U46" s="239"/>
      <c r="V46" s="42"/>
      <c r="W46" s="42"/>
      <c r="X46" s="239"/>
      <c r="Z46" s="238">
        <v>10</v>
      </c>
      <c r="AA46" s="239">
        <v>9</v>
      </c>
      <c r="AB46" s="42"/>
      <c r="AC46" s="42"/>
      <c r="AD46" s="239"/>
      <c r="AE46" s="42"/>
      <c r="AF46" s="42"/>
      <c r="AG46" s="239"/>
      <c r="AI46" s="38"/>
      <c r="AJ46" s="35"/>
      <c r="AK46" s="31"/>
      <c r="AL46" s="31"/>
      <c r="AM46" s="35"/>
      <c r="AN46" s="31"/>
      <c r="AO46" s="31"/>
      <c r="AP46" s="35"/>
      <c r="AR46" s="38"/>
      <c r="AS46" s="35"/>
      <c r="AT46" s="31"/>
      <c r="AU46" s="31"/>
      <c r="AV46" s="35"/>
      <c r="AW46" s="31"/>
      <c r="AX46" s="31"/>
      <c r="AY46" s="35"/>
      <c r="BA46" s="211" t="str">
        <f t="shared" si="4"/>
        <v>RR2</v>
      </c>
      <c r="BB46" s="38"/>
      <c r="BC46" s="35"/>
      <c r="BD46" s="31"/>
      <c r="BE46" s="31"/>
      <c r="BF46" s="35"/>
      <c r="BG46" s="31"/>
      <c r="BH46" s="31"/>
      <c r="BI46" s="35"/>
    </row>
    <row r="47" spans="1:61">
      <c r="A47" s="29" t="str">
        <f t="shared" si="3"/>
        <v>RR</v>
      </c>
      <c r="B47" s="158"/>
      <c r="C47" s="29" t="str">
        <f t="shared" si="0"/>
        <v>RR</v>
      </c>
      <c r="D47" s="29">
        <f t="shared" si="5"/>
        <v>15</v>
      </c>
      <c r="E47" s="29">
        <v>1</v>
      </c>
      <c r="F47" s="158" t="str">
        <f t="shared" si="6"/>
        <v>F15M1</v>
      </c>
      <c r="G47" s="29" t="str">
        <f t="shared" si="2"/>
        <v>RR_F15M1</v>
      </c>
      <c r="H47" s="234"/>
      <c r="I47" s="235"/>
      <c r="J47" s="40"/>
      <c r="K47" s="40"/>
      <c r="L47" s="235"/>
      <c r="M47" s="40"/>
      <c r="N47" s="40"/>
      <c r="O47" s="235"/>
      <c r="Q47" s="234"/>
      <c r="R47" s="235"/>
      <c r="S47" s="40"/>
      <c r="T47" s="40"/>
      <c r="U47" s="235"/>
      <c r="V47" s="40"/>
      <c r="W47" s="40"/>
      <c r="X47" s="235"/>
      <c r="Z47" s="234">
        <v>8</v>
      </c>
      <c r="AA47" s="235">
        <v>7</v>
      </c>
      <c r="AB47" s="40">
        <v>8</v>
      </c>
      <c r="AC47" s="40" t="s">
        <v>114</v>
      </c>
      <c r="AD47" s="235">
        <v>11</v>
      </c>
      <c r="AE47" s="40"/>
      <c r="AF47" s="40"/>
      <c r="AG47" s="235"/>
      <c r="AI47" s="36">
        <v>4</v>
      </c>
      <c r="AJ47" s="33">
        <v>3</v>
      </c>
      <c r="AK47" s="29"/>
      <c r="AL47" s="29"/>
      <c r="AM47" s="33"/>
      <c r="AN47" s="29"/>
      <c r="AO47" s="29"/>
      <c r="AP47" s="33"/>
      <c r="AR47" s="36"/>
      <c r="AS47" s="33"/>
      <c r="AT47" s="29"/>
      <c r="AU47" s="29"/>
      <c r="AV47" s="33"/>
      <c r="AW47" s="29"/>
      <c r="AX47" s="29"/>
      <c r="AY47" s="33"/>
      <c r="BA47" s="209" t="str">
        <f t="shared" si="4"/>
        <v>RR2</v>
      </c>
      <c r="BB47" s="36">
        <v>4</v>
      </c>
      <c r="BC47" s="33">
        <v>3</v>
      </c>
      <c r="BD47" s="29"/>
      <c r="BE47" s="29"/>
      <c r="BF47" s="33"/>
      <c r="BG47" s="29"/>
      <c r="BH47" s="29"/>
      <c r="BI47" s="33"/>
    </row>
    <row r="48" spans="1:61">
      <c r="A48" s="30" t="str">
        <f t="shared" si="3"/>
        <v>RR</v>
      </c>
      <c r="B48" s="159"/>
      <c r="C48" s="30" t="str">
        <f t="shared" si="0"/>
        <v>RR</v>
      </c>
      <c r="D48" s="30">
        <f t="shared" si="5"/>
        <v>15</v>
      </c>
      <c r="E48" s="30">
        <v>2</v>
      </c>
      <c r="F48" s="159" t="str">
        <f t="shared" si="6"/>
        <v>F15M2</v>
      </c>
      <c r="G48" s="30" t="str">
        <f t="shared" si="2"/>
        <v>RR_F15M2</v>
      </c>
      <c r="H48" s="236"/>
      <c r="I48" s="237"/>
      <c r="J48" s="41"/>
      <c r="K48" s="41"/>
      <c r="L48" s="237"/>
      <c r="M48" s="41"/>
      <c r="N48" s="41"/>
      <c r="O48" s="237"/>
      <c r="Q48" s="236"/>
      <c r="R48" s="237"/>
      <c r="S48" s="41"/>
      <c r="T48" s="41"/>
      <c r="U48" s="237"/>
      <c r="V48" s="41"/>
      <c r="W48" s="41"/>
      <c r="X48" s="237"/>
      <c r="Z48" s="236">
        <v>3</v>
      </c>
      <c r="AA48" s="237">
        <v>9</v>
      </c>
      <c r="AB48" s="41">
        <v>3</v>
      </c>
      <c r="AC48" s="41" t="s">
        <v>114</v>
      </c>
      <c r="AD48" s="237">
        <v>1</v>
      </c>
      <c r="AE48" s="41"/>
      <c r="AF48" s="41"/>
      <c r="AG48" s="237"/>
      <c r="AI48" s="37">
        <v>2</v>
      </c>
      <c r="AJ48" s="34">
        <v>1</v>
      </c>
      <c r="AK48" s="30"/>
      <c r="AL48" s="30"/>
      <c r="AM48" s="34"/>
      <c r="AN48" s="30"/>
      <c r="AO48" s="30"/>
      <c r="AP48" s="34"/>
      <c r="AR48" s="37"/>
      <c r="AS48" s="34"/>
      <c r="AT48" s="30"/>
      <c r="AU48" s="30"/>
      <c r="AV48" s="34"/>
      <c r="AW48" s="30"/>
      <c r="AX48" s="30"/>
      <c r="AY48" s="34"/>
      <c r="BA48" s="210" t="str">
        <f t="shared" si="4"/>
        <v>RR2</v>
      </c>
      <c r="BB48" s="37">
        <v>2</v>
      </c>
      <c r="BC48" s="34">
        <v>1</v>
      </c>
      <c r="BD48" s="30"/>
      <c r="BE48" s="30"/>
      <c r="BF48" s="34"/>
      <c r="BG48" s="30"/>
      <c r="BH48" s="30"/>
      <c r="BI48" s="34"/>
    </row>
    <row r="49" spans="1:61">
      <c r="A49" s="31" t="str">
        <f t="shared" si="3"/>
        <v>RR</v>
      </c>
      <c r="B49" s="160"/>
      <c r="C49" s="31" t="str">
        <f t="shared" si="0"/>
        <v>RR</v>
      </c>
      <c r="D49" s="31">
        <f t="shared" si="5"/>
        <v>15</v>
      </c>
      <c r="E49" s="31">
        <v>3</v>
      </c>
      <c r="F49" s="160" t="str">
        <f t="shared" si="6"/>
        <v>F15M3</v>
      </c>
      <c r="G49" s="31" t="str">
        <f t="shared" si="2"/>
        <v>RR_F15M3</v>
      </c>
      <c r="H49" s="238"/>
      <c r="I49" s="239"/>
      <c r="J49" s="42"/>
      <c r="K49" s="42"/>
      <c r="L49" s="239"/>
      <c r="M49" s="42"/>
      <c r="N49" s="42"/>
      <c r="O49" s="239"/>
      <c r="Q49" s="238"/>
      <c r="R49" s="239"/>
      <c r="S49" s="42"/>
      <c r="T49" s="42"/>
      <c r="U49" s="239"/>
      <c r="V49" s="42"/>
      <c r="W49" s="42"/>
      <c r="X49" s="239"/>
      <c r="Z49" s="238">
        <v>2</v>
      </c>
      <c r="AA49" s="239">
        <v>10</v>
      </c>
      <c r="AB49" s="42">
        <v>2</v>
      </c>
      <c r="AC49" s="42" t="s">
        <v>114</v>
      </c>
      <c r="AD49" s="239">
        <v>4</v>
      </c>
      <c r="AE49" s="42"/>
      <c r="AF49" s="42"/>
      <c r="AG49" s="239"/>
      <c r="AI49" s="38"/>
      <c r="AJ49" s="35"/>
      <c r="AK49" s="31"/>
      <c r="AL49" s="31"/>
      <c r="AM49" s="35"/>
      <c r="AN49" s="31"/>
      <c r="AO49" s="31"/>
      <c r="AP49" s="35"/>
      <c r="AR49" s="38"/>
      <c r="AS49" s="35"/>
      <c r="AT49" s="31"/>
      <c r="AU49" s="31"/>
      <c r="AV49" s="35"/>
      <c r="AW49" s="31"/>
      <c r="AX49" s="31"/>
      <c r="AY49" s="35"/>
      <c r="BA49" s="211" t="str">
        <f t="shared" si="4"/>
        <v>RR2</v>
      </c>
      <c r="BB49" s="38"/>
      <c r="BC49" s="35"/>
      <c r="BD49" s="31"/>
      <c r="BE49" s="31"/>
      <c r="BF49" s="35"/>
      <c r="BG49" s="31"/>
      <c r="BH49" s="31"/>
      <c r="BI49" s="35"/>
    </row>
    <row r="50" spans="1:61">
      <c r="A50" s="29" t="str">
        <f t="shared" si="3"/>
        <v>RR</v>
      </c>
      <c r="B50" s="158"/>
      <c r="C50" s="29" t="str">
        <f t="shared" si="0"/>
        <v>RR</v>
      </c>
      <c r="D50" s="29">
        <f t="shared" si="5"/>
        <v>16</v>
      </c>
      <c r="E50" s="29">
        <v>1</v>
      </c>
      <c r="F50" s="158" t="str">
        <f t="shared" si="6"/>
        <v>F16M1</v>
      </c>
      <c r="G50" s="29" t="str">
        <f t="shared" si="2"/>
        <v>RR_F16M1</v>
      </c>
      <c r="H50" s="234"/>
      <c r="I50" s="235"/>
      <c r="J50" s="40"/>
      <c r="K50" s="40"/>
      <c r="L50" s="235"/>
      <c r="M50" s="40"/>
      <c r="N50" s="40"/>
      <c r="O50" s="235"/>
      <c r="Q50" s="234"/>
      <c r="R50" s="235"/>
      <c r="S50" s="40"/>
      <c r="T50" s="40"/>
      <c r="U50" s="235"/>
      <c r="V50" s="40"/>
      <c r="W50" s="40"/>
      <c r="X50" s="235"/>
      <c r="Z50" s="234">
        <v>7</v>
      </c>
      <c r="AA50" s="235">
        <v>11</v>
      </c>
      <c r="AB50" s="40">
        <v>7</v>
      </c>
      <c r="AC50" s="40" t="s">
        <v>114</v>
      </c>
      <c r="AD50" s="235">
        <v>5</v>
      </c>
      <c r="AE50" s="40">
        <v>11</v>
      </c>
      <c r="AF50" s="40" t="s">
        <v>114</v>
      </c>
      <c r="AG50" s="235">
        <v>3</v>
      </c>
      <c r="AI50" s="36">
        <v>6</v>
      </c>
      <c r="AJ50" s="33">
        <v>5</v>
      </c>
      <c r="AK50" s="29"/>
      <c r="AL50" s="29"/>
      <c r="AM50" s="33"/>
      <c r="AN50" s="29"/>
      <c r="AO50" s="29"/>
      <c r="AP50" s="33"/>
      <c r="AR50" s="36"/>
      <c r="AS50" s="33"/>
      <c r="AT50" s="29"/>
      <c r="AU50" s="29"/>
      <c r="AV50" s="33"/>
      <c r="AW50" s="29"/>
      <c r="AX50" s="29"/>
      <c r="AY50" s="33"/>
      <c r="BA50" s="209"/>
      <c r="BB50" s="36"/>
      <c r="BC50" s="33"/>
      <c r="BD50" s="29"/>
      <c r="BE50" s="29"/>
      <c r="BF50" s="33"/>
      <c r="BG50" s="29"/>
      <c r="BH50" s="29"/>
      <c r="BI50" s="33"/>
    </row>
    <row r="51" spans="1:61">
      <c r="A51" s="30" t="str">
        <f t="shared" si="3"/>
        <v>RR</v>
      </c>
      <c r="B51" s="159"/>
      <c r="C51" s="30" t="str">
        <f t="shared" si="0"/>
        <v>RR</v>
      </c>
      <c r="D51" s="30">
        <f t="shared" si="5"/>
        <v>16</v>
      </c>
      <c r="E51" s="30">
        <v>2</v>
      </c>
      <c r="F51" s="159" t="str">
        <f t="shared" si="6"/>
        <v>F16M2</v>
      </c>
      <c r="G51" s="30" t="str">
        <f t="shared" si="2"/>
        <v>RR_F16M2</v>
      </c>
      <c r="H51" s="236"/>
      <c r="I51" s="237"/>
      <c r="J51" s="41"/>
      <c r="K51" s="41"/>
      <c r="L51" s="237"/>
      <c r="M51" s="41"/>
      <c r="N51" s="41"/>
      <c r="O51" s="237"/>
      <c r="Q51" s="236"/>
      <c r="R51" s="237"/>
      <c r="S51" s="41"/>
      <c r="T51" s="41"/>
      <c r="U51" s="237"/>
      <c r="V51" s="41"/>
      <c r="W51" s="41"/>
      <c r="X51" s="237"/>
      <c r="Z51" s="236">
        <v>10</v>
      </c>
      <c r="AA51" s="237">
        <v>1</v>
      </c>
      <c r="AB51" s="41">
        <v>10</v>
      </c>
      <c r="AC51" s="41" t="s">
        <v>114</v>
      </c>
      <c r="AD51" s="237">
        <v>2</v>
      </c>
      <c r="AE51" s="41"/>
      <c r="AF51" s="41"/>
      <c r="AG51" s="237"/>
      <c r="AI51" s="37">
        <v>4</v>
      </c>
      <c r="AJ51" s="34">
        <v>3</v>
      </c>
      <c r="AK51" s="30"/>
      <c r="AL51" s="30"/>
      <c r="AM51" s="34"/>
      <c r="AN51" s="30"/>
      <c r="AO51" s="30"/>
      <c r="AP51" s="34"/>
      <c r="AR51" s="37"/>
      <c r="AS51" s="34"/>
      <c r="AT51" s="30"/>
      <c r="AU51" s="30"/>
      <c r="AV51" s="34"/>
      <c r="AW51" s="30"/>
      <c r="AX51" s="30"/>
      <c r="AY51" s="34"/>
      <c r="BA51" s="210"/>
      <c r="BB51" s="37"/>
      <c r="BC51" s="34"/>
      <c r="BD51" s="30"/>
      <c r="BE51" s="30"/>
      <c r="BF51" s="34"/>
      <c r="BG51" s="30"/>
      <c r="BH51" s="30"/>
      <c r="BI51" s="34"/>
    </row>
    <row r="52" spans="1:61">
      <c r="A52" s="31" t="str">
        <f t="shared" si="3"/>
        <v>RR</v>
      </c>
      <c r="B52" s="160"/>
      <c r="C52" s="31" t="str">
        <f t="shared" si="0"/>
        <v>RR</v>
      </c>
      <c r="D52" s="31">
        <f t="shared" si="5"/>
        <v>16</v>
      </c>
      <c r="E52" s="31">
        <v>3</v>
      </c>
      <c r="F52" s="160" t="str">
        <f t="shared" si="6"/>
        <v>F16M3</v>
      </c>
      <c r="G52" s="31" t="str">
        <f t="shared" si="2"/>
        <v>RR_F16M3</v>
      </c>
      <c r="H52" s="238"/>
      <c r="I52" s="239"/>
      <c r="J52" s="42"/>
      <c r="K52" s="42"/>
      <c r="L52" s="239"/>
      <c r="M52" s="42"/>
      <c r="N52" s="42"/>
      <c r="O52" s="239"/>
      <c r="Q52" s="238"/>
      <c r="R52" s="239"/>
      <c r="S52" s="42"/>
      <c r="T52" s="42"/>
      <c r="U52" s="239"/>
      <c r="V52" s="42"/>
      <c r="W52" s="42"/>
      <c r="X52" s="239"/>
      <c r="Z52" s="238">
        <v>9</v>
      </c>
      <c r="AA52" s="239">
        <v>4</v>
      </c>
      <c r="AB52" s="42">
        <v>9</v>
      </c>
      <c r="AC52" s="42" t="s">
        <v>114</v>
      </c>
      <c r="AD52" s="239">
        <v>6</v>
      </c>
      <c r="AE52" s="42"/>
      <c r="AF52" s="42"/>
      <c r="AG52" s="239"/>
      <c r="AI52" s="38">
        <v>2</v>
      </c>
      <c r="AJ52" s="35">
        <v>1</v>
      </c>
      <c r="AK52" s="31"/>
      <c r="AL52" s="31"/>
      <c r="AM52" s="35"/>
      <c r="AN52" s="31"/>
      <c r="AO52" s="31"/>
      <c r="AP52" s="35"/>
      <c r="AR52" s="38"/>
      <c r="AS52" s="35"/>
      <c r="AT52" s="31"/>
      <c r="AU52" s="31"/>
      <c r="AV52" s="35"/>
      <c r="AW52" s="31"/>
      <c r="AX52" s="31"/>
      <c r="AY52" s="35"/>
      <c r="BA52" s="211"/>
      <c r="BB52" s="38"/>
      <c r="BC52" s="35"/>
      <c r="BD52" s="31"/>
      <c r="BE52" s="31"/>
      <c r="BF52" s="35"/>
      <c r="BG52" s="31"/>
      <c r="BH52" s="31"/>
      <c r="BI52" s="35"/>
    </row>
    <row r="53" spans="1:61">
      <c r="A53" s="29" t="str">
        <f t="shared" si="3"/>
        <v>RR</v>
      </c>
      <c r="B53" s="158"/>
      <c r="C53" s="29" t="str">
        <f t="shared" si="0"/>
        <v>RR</v>
      </c>
      <c r="D53" s="29">
        <f t="shared" si="5"/>
        <v>17</v>
      </c>
      <c r="E53" s="29">
        <v>1</v>
      </c>
      <c r="F53" s="158" t="str">
        <f t="shared" si="6"/>
        <v>F17M1</v>
      </c>
      <c r="G53" s="29" t="str">
        <f t="shared" si="2"/>
        <v>RR_F17M1</v>
      </c>
      <c r="H53" s="234"/>
      <c r="I53" s="235"/>
      <c r="J53" s="40"/>
      <c r="K53" s="40"/>
      <c r="L53" s="235"/>
      <c r="M53" s="40"/>
      <c r="N53" s="40"/>
      <c r="O53" s="235"/>
      <c r="Q53" s="234"/>
      <c r="R53" s="235"/>
      <c r="S53" s="40"/>
      <c r="T53" s="40"/>
      <c r="U53" s="235"/>
      <c r="V53" s="40"/>
      <c r="W53" s="40"/>
      <c r="X53" s="235"/>
      <c r="Z53" s="234">
        <v>3</v>
      </c>
      <c r="AA53" s="235">
        <v>5</v>
      </c>
      <c r="AB53" s="40"/>
      <c r="AC53" s="40"/>
      <c r="AD53" s="235"/>
      <c r="AE53" s="40"/>
      <c r="AF53" s="40"/>
      <c r="AG53" s="235"/>
      <c r="AI53" s="36"/>
      <c r="AJ53" s="33"/>
      <c r="AK53" s="29"/>
      <c r="AL53" s="29"/>
      <c r="AM53" s="33"/>
      <c r="AN53" s="29"/>
      <c r="AO53" s="29"/>
      <c r="AP53" s="33"/>
      <c r="AR53" s="36"/>
      <c r="AS53" s="33"/>
      <c r="AT53" s="29"/>
      <c r="AU53" s="29"/>
      <c r="AV53" s="33"/>
      <c r="AW53" s="29"/>
      <c r="AX53" s="29"/>
      <c r="AY53" s="33"/>
      <c r="BA53" s="209"/>
      <c r="BB53" s="36"/>
      <c r="BC53" s="33"/>
      <c r="BD53" s="29"/>
      <c r="BE53" s="29"/>
      <c r="BF53" s="33"/>
      <c r="BG53" s="29"/>
      <c r="BH53" s="29"/>
      <c r="BI53" s="33"/>
    </row>
    <row r="54" spans="1:61">
      <c r="A54" s="30" t="str">
        <f t="shared" si="3"/>
        <v>RR</v>
      </c>
      <c r="B54" s="159"/>
      <c r="C54" s="30" t="str">
        <f t="shared" si="0"/>
        <v>RR</v>
      </c>
      <c r="D54" s="30">
        <f t="shared" si="5"/>
        <v>17</v>
      </c>
      <c r="E54" s="30">
        <v>2</v>
      </c>
      <c r="F54" s="159" t="str">
        <f t="shared" si="6"/>
        <v>F17M2</v>
      </c>
      <c r="G54" s="30" t="str">
        <f t="shared" si="2"/>
        <v>RR_F17M2</v>
      </c>
      <c r="H54" s="236"/>
      <c r="I54" s="237"/>
      <c r="J54" s="41"/>
      <c r="K54" s="41"/>
      <c r="L54" s="237"/>
      <c r="M54" s="41"/>
      <c r="N54" s="41"/>
      <c r="O54" s="237"/>
      <c r="Q54" s="236"/>
      <c r="R54" s="237"/>
      <c r="S54" s="41"/>
      <c r="T54" s="41"/>
      <c r="U54" s="237"/>
      <c r="V54" s="41"/>
      <c r="W54" s="41"/>
      <c r="X54" s="237"/>
      <c r="Z54" s="236">
        <v>2</v>
      </c>
      <c r="AA54" s="237">
        <v>4</v>
      </c>
      <c r="AB54" s="41"/>
      <c r="AC54" s="41"/>
      <c r="AD54" s="237"/>
      <c r="AE54" s="41"/>
      <c r="AF54" s="41"/>
      <c r="AG54" s="237"/>
      <c r="AI54" s="37"/>
      <c r="AJ54" s="34"/>
      <c r="AK54" s="30"/>
      <c r="AL54" s="30"/>
      <c r="AM54" s="34"/>
      <c r="AN54" s="30"/>
      <c r="AO54" s="30"/>
      <c r="AP54" s="34"/>
      <c r="AR54" s="37"/>
      <c r="AS54" s="34"/>
      <c r="AT54" s="30"/>
      <c r="AU54" s="30"/>
      <c r="AV54" s="34"/>
      <c r="AW54" s="30"/>
      <c r="AX54" s="30"/>
      <c r="AY54" s="34"/>
      <c r="BA54" s="210"/>
      <c r="BB54" s="37"/>
      <c r="BC54" s="34"/>
      <c r="BD54" s="30"/>
      <c r="BE54" s="30"/>
      <c r="BF54" s="34"/>
      <c r="BG54" s="30"/>
      <c r="BH54" s="30"/>
      <c r="BI54" s="34"/>
    </row>
    <row r="55" spans="1:61">
      <c r="A55" s="31" t="str">
        <f t="shared" si="3"/>
        <v>RR</v>
      </c>
      <c r="B55" s="160"/>
      <c r="C55" s="31" t="str">
        <f t="shared" si="0"/>
        <v>RR</v>
      </c>
      <c r="D55" s="31">
        <f t="shared" si="5"/>
        <v>17</v>
      </c>
      <c r="E55" s="31">
        <v>3</v>
      </c>
      <c r="F55" s="160" t="str">
        <f t="shared" si="6"/>
        <v>F17M3</v>
      </c>
      <c r="G55" s="31" t="str">
        <f t="shared" si="2"/>
        <v>RR_F17M3</v>
      </c>
      <c r="H55" s="238"/>
      <c r="I55" s="239"/>
      <c r="J55" s="42"/>
      <c r="K55" s="42"/>
      <c r="L55" s="239"/>
      <c r="M55" s="42"/>
      <c r="N55" s="42"/>
      <c r="O55" s="239"/>
      <c r="Q55" s="238"/>
      <c r="R55" s="239"/>
      <c r="S55" s="42"/>
      <c r="T55" s="42"/>
      <c r="U55" s="239"/>
      <c r="V55" s="42"/>
      <c r="W55" s="42"/>
      <c r="X55" s="239"/>
      <c r="Z55" s="238">
        <v>6</v>
      </c>
      <c r="AA55" s="239">
        <v>1</v>
      </c>
      <c r="AB55" s="42"/>
      <c r="AC55" s="42"/>
      <c r="AD55" s="239"/>
      <c r="AE55" s="42"/>
      <c r="AF55" s="42"/>
      <c r="AG55" s="239"/>
      <c r="AI55" s="38"/>
      <c r="AJ55" s="35"/>
      <c r="AK55" s="31"/>
      <c r="AL55" s="31"/>
      <c r="AM55" s="35"/>
      <c r="AN55" s="31"/>
      <c r="AO55" s="31"/>
      <c r="AP55" s="35"/>
      <c r="AR55" s="38"/>
      <c r="AS55" s="35"/>
      <c r="AT55" s="31"/>
      <c r="AU55" s="31"/>
      <c r="AV55" s="35"/>
      <c r="AW55" s="31"/>
      <c r="AX55" s="31"/>
      <c r="AY55" s="35"/>
      <c r="BA55" s="211"/>
      <c r="BB55" s="38"/>
      <c r="BC55" s="35"/>
      <c r="BD55" s="31"/>
      <c r="BE55" s="31"/>
      <c r="BF55" s="35"/>
      <c r="BG55" s="31"/>
      <c r="BH55" s="31"/>
      <c r="BI55" s="35"/>
    </row>
    <row r="56" spans="1:61">
      <c r="A56" s="29" t="str">
        <f t="shared" si="3"/>
        <v>RR</v>
      </c>
      <c r="B56" s="158"/>
      <c r="C56" s="29" t="str">
        <f t="shared" si="0"/>
        <v>RR</v>
      </c>
      <c r="D56" s="29">
        <f t="shared" si="5"/>
        <v>18</v>
      </c>
      <c r="E56" s="29">
        <v>1</v>
      </c>
      <c r="F56" s="158" t="str">
        <f t="shared" si="6"/>
        <v>F18M1</v>
      </c>
      <c r="G56" s="29" t="str">
        <f t="shared" si="2"/>
        <v>RR_F18M1</v>
      </c>
      <c r="H56" s="234"/>
      <c r="I56" s="235"/>
      <c r="J56" s="40"/>
      <c r="K56" s="40"/>
      <c r="L56" s="235"/>
      <c r="M56" s="40"/>
      <c r="N56" s="40"/>
      <c r="O56" s="235"/>
      <c r="Q56" s="234"/>
      <c r="R56" s="235"/>
      <c r="S56" s="40"/>
      <c r="T56" s="40"/>
      <c r="U56" s="235"/>
      <c r="V56" s="40"/>
      <c r="W56" s="40"/>
      <c r="X56" s="235"/>
      <c r="Z56" s="234">
        <v>5</v>
      </c>
      <c r="AA56" s="235">
        <v>2</v>
      </c>
      <c r="AB56" s="40"/>
      <c r="AC56" s="40"/>
      <c r="AD56" s="235"/>
      <c r="AE56" s="40"/>
      <c r="AF56" s="40"/>
      <c r="AG56" s="235"/>
      <c r="AI56" s="36"/>
      <c r="AJ56" s="33"/>
      <c r="AK56" s="29"/>
      <c r="AL56" s="29"/>
      <c r="AM56" s="33"/>
      <c r="AN56" s="29"/>
      <c r="AO56" s="29"/>
      <c r="AP56" s="33"/>
      <c r="AR56" s="36"/>
      <c r="AS56" s="33"/>
      <c r="AT56" s="29"/>
      <c r="AU56" s="29"/>
      <c r="AV56" s="33"/>
      <c r="AW56" s="29"/>
      <c r="AX56" s="29"/>
      <c r="AY56" s="33"/>
      <c r="BA56" s="209"/>
      <c r="BB56" s="36"/>
      <c r="BC56" s="33"/>
      <c r="BD56" s="29"/>
      <c r="BE56" s="29"/>
      <c r="BF56" s="33"/>
      <c r="BG56" s="29"/>
      <c r="BH56" s="29"/>
      <c r="BI56" s="33"/>
    </row>
    <row r="57" spans="1:61">
      <c r="A57" s="30" t="str">
        <f t="shared" si="3"/>
        <v>RR</v>
      </c>
      <c r="B57" s="159"/>
      <c r="C57" s="30" t="str">
        <f t="shared" si="0"/>
        <v>RR</v>
      </c>
      <c r="D57" s="30">
        <f t="shared" si="5"/>
        <v>18</v>
      </c>
      <c r="E57" s="30">
        <v>2</v>
      </c>
      <c r="F57" s="159" t="str">
        <f t="shared" si="6"/>
        <v>F18M2</v>
      </c>
      <c r="G57" s="30" t="str">
        <f t="shared" si="2"/>
        <v>RR_F18M2</v>
      </c>
      <c r="H57" s="236"/>
      <c r="I57" s="237"/>
      <c r="J57" s="41"/>
      <c r="K57" s="41"/>
      <c r="L57" s="237"/>
      <c r="M57" s="41"/>
      <c r="N57" s="41"/>
      <c r="O57" s="237"/>
      <c r="Q57" s="236"/>
      <c r="R57" s="237"/>
      <c r="S57" s="41"/>
      <c r="T57" s="41"/>
      <c r="U57" s="237"/>
      <c r="V57" s="41"/>
      <c r="W57" s="41"/>
      <c r="X57" s="237"/>
      <c r="Z57" s="236">
        <v>4</v>
      </c>
      <c r="AA57" s="237">
        <v>6</v>
      </c>
      <c r="AB57" s="41"/>
      <c r="AC57" s="41"/>
      <c r="AD57" s="237"/>
      <c r="AE57" s="41"/>
      <c r="AF57" s="41"/>
      <c r="AG57" s="237"/>
      <c r="AI57" s="37"/>
      <c r="AJ57" s="34"/>
      <c r="AK57" s="30"/>
      <c r="AL57" s="30"/>
      <c r="AM57" s="34"/>
      <c r="AN57" s="30"/>
      <c r="AO57" s="30"/>
      <c r="AP57" s="34"/>
      <c r="AR57" s="37"/>
      <c r="AS57" s="34"/>
      <c r="AT57" s="30"/>
      <c r="AU57" s="30"/>
      <c r="AV57" s="34"/>
      <c r="AW57" s="30"/>
      <c r="AX57" s="30"/>
      <c r="AY57" s="34"/>
      <c r="BA57" s="210"/>
      <c r="BB57" s="37"/>
      <c r="BC57" s="34"/>
      <c r="BD57" s="30"/>
      <c r="BE57" s="30"/>
      <c r="BF57" s="34"/>
      <c r="BG57" s="30"/>
      <c r="BH57" s="30"/>
      <c r="BI57" s="34"/>
    </row>
    <row r="58" spans="1:61">
      <c r="A58" s="31" t="str">
        <f t="shared" si="3"/>
        <v>RR</v>
      </c>
      <c r="B58" s="160"/>
      <c r="C58" s="31" t="str">
        <f t="shared" si="0"/>
        <v>RR</v>
      </c>
      <c r="D58" s="31">
        <f t="shared" si="5"/>
        <v>18</v>
      </c>
      <c r="E58" s="31">
        <v>3</v>
      </c>
      <c r="F58" s="160" t="str">
        <f t="shared" si="6"/>
        <v>F18M3</v>
      </c>
      <c r="G58" s="31" t="str">
        <f t="shared" si="2"/>
        <v>RR_F18M3</v>
      </c>
      <c r="H58" s="238"/>
      <c r="I58" s="239"/>
      <c r="J58" s="42"/>
      <c r="K58" s="42"/>
      <c r="L58" s="239"/>
      <c r="M58" s="42"/>
      <c r="N58" s="42"/>
      <c r="O58" s="239"/>
      <c r="Q58" s="238"/>
      <c r="R58" s="239"/>
      <c r="S58" s="42"/>
      <c r="T58" s="42"/>
      <c r="U58" s="239"/>
      <c r="V58" s="42"/>
      <c r="W58" s="42"/>
      <c r="X58" s="239"/>
      <c r="Z58" s="238">
        <v>1</v>
      </c>
      <c r="AA58" s="239">
        <v>3</v>
      </c>
      <c r="AB58" s="42"/>
      <c r="AC58" s="42"/>
      <c r="AD58" s="239"/>
      <c r="AE58" s="42"/>
      <c r="AF58" s="42"/>
      <c r="AG58" s="239"/>
      <c r="AI58" s="38"/>
      <c r="AJ58" s="35"/>
      <c r="AK58" s="31"/>
      <c r="AL58" s="31"/>
      <c r="AM58" s="35"/>
      <c r="AN58" s="31"/>
      <c r="AO58" s="31"/>
      <c r="AP58" s="35"/>
      <c r="AR58" s="38"/>
      <c r="AS58" s="35"/>
      <c r="AT58" s="31"/>
      <c r="AU58" s="31"/>
      <c r="AV58" s="35"/>
      <c r="AW58" s="31"/>
      <c r="AX58" s="31"/>
      <c r="AY58" s="35"/>
      <c r="BA58" s="211"/>
      <c r="BB58" s="38"/>
      <c r="BC58" s="35"/>
      <c r="BD58" s="31"/>
      <c r="BE58" s="31"/>
      <c r="BF58" s="35"/>
      <c r="BG58" s="31"/>
      <c r="BH58" s="31"/>
      <c r="BI58" s="35"/>
    </row>
    <row r="59" spans="1:61">
      <c r="A59" s="29" t="str">
        <f t="shared" si="3"/>
        <v>RR</v>
      </c>
      <c r="B59" s="158"/>
      <c r="C59" s="29" t="str">
        <f t="shared" si="0"/>
        <v>RR</v>
      </c>
      <c r="D59" s="29">
        <f t="shared" si="5"/>
        <v>19</v>
      </c>
      <c r="E59" s="29">
        <v>1</v>
      </c>
      <c r="F59" s="158" t="str">
        <f t="shared" si="6"/>
        <v>F19M1</v>
      </c>
      <c r="G59" s="29" t="str">
        <f t="shared" si="2"/>
        <v>RR_F19M1</v>
      </c>
      <c r="H59" s="234"/>
      <c r="I59" s="235"/>
      <c r="J59" s="40"/>
      <c r="K59" s="40"/>
      <c r="L59" s="235"/>
      <c r="M59" s="40"/>
      <c r="N59" s="40"/>
      <c r="O59" s="235"/>
      <c r="Q59" s="234"/>
      <c r="R59" s="235"/>
      <c r="S59" s="40"/>
      <c r="T59" s="40"/>
      <c r="U59" s="235"/>
      <c r="V59" s="40"/>
      <c r="W59" s="40"/>
      <c r="X59" s="235"/>
      <c r="Z59" s="234">
        <v>6</v>
      </c>
      <c r="AA59" s="235">
        <v>5</v>
      </c>
      <c r="AB59" s="40"/>
      <c r="AC59" s="40"/>
      <c r="AD59" s="235"/>
      <c r="AE59" s="40"/>
      <c r="AF59" s="40"/>
      <c r="AG59" s="235"/>
      <c r="AI59" s="36"/>
      <c r="AJ59" s="33"/>
      <c r="AK59" s="29"/>
      <c r="AL59" s="29"/>
      <c r="AM59" s="33"/>
      <c r="AN59" s="29"/>
      <c r="AO59" s="29"/>
      <c r="AP59" s="33"/>
      <c r="AR59" s="36"/>
      <c r="AS59" s="33"/>
      <c r="AT59" s="29"/>
      <c r="AU59" s="29"/>
      <c r="AV59" s="33"/>
      <c r="AW59" s="29"/>
      <c r="AX59" s="29"/>
      <c r="AY59" s="33"/>
      <c r="BA59" s="209"/>
      <c r="BB59" s="36"/>
      <c r="BC59" s="33"/>
      <c r="BD59" s="29"/>
      <c r="BE59" s="29"/>
      <c r="BF59" s="33"/>
      <c r="BG59" s="29"/>
      <c r="BH59" s="29"/>
      <c r="BI59" s="33"/>
    </row>
    <row r="60" spans="1:61">
      <c r="A60" s="30" t="str">
        <f t="shared" si="3"/>
        <v>RR</v>
      </c>
      <c r="B60" s="159"/>
      <c r="C60" s="30" t="str">
        <f t="shared" si="0"/>
        <v>RR</v>
      </c>
      <c r="D60" s="30">
        <f t="shared" si="5"/>
        <v>19</v>
      </c>
      <c r="E60" s="30">
        <v>2</v>
      </c>
      <c r="F60" s="159" t="str">
        <f t="shared" si="6"/>
        <v>F19M2</v>
      </c>
      <c r="G60" s="30" t="str">
        <f t="shared" si="2"/>
        <v>RR_F19M2</v>
      </c>
      <c r="H60" s="236"/>
      <c r="I60" s="237"/>
      <c r="J60" s="41"/>
      <c r="K60" s="41"/>
      <c r="L60" s="237"/>
      <c r="M60" s="41"/>
      <c r="N60" s="41"/>
      <c r="O60" s="237"/>
      <c r="Q60" s="236"/>
      <c r="R60" s="237"/>
      <c r="S60" s="41"/>
      <c r="T60" s="41"/>
      <c r="U60" s="237"/>
      <c r="V60" s="41"/>
      <c r="W60" s="41"/>
      <c r="X60" s="237"/>
      <c r="Z60" s="236">
        <v>4</v>
      </c>
      <c r="AA60" s="237">
        <v>3</v>
      </c>
      <c r="AB60" s="41"/>
      <c r="AC60" s="41"/>
      <c r="AD60" s="237"/>
      <c r="AE60" s="41"/>
      <c r="AF60" s="41"/>
      <c r="AG60" s="237"/>
      <c r="AI60" s="37"/>
      <c r="AJ60" s="34"/>
      <c r="AK60" s="30"/>
      <c r="AL60" s="30"/>
      <c r="AM60" s="34"/>
      <c r="AN60" s="30"/>
      <c r="AO60" s="30"/>
      <c r="AP60" s="34"/>
      <c r="AR60" s="37"/>
      <c r="AS60" s="34"/>
      <c r="AT60" s="30"/>
      <c r="AU60" s="30"/>
      <c r="AV60" s="34"/>
      <c r="AW60" s="30"/>
      <c r="AX60" s="30"/>
      <c r="AY60" s="34"/>
      <c r="BA60" s="210"/>
      <c r="BB60" s="37"/>
      <c r="BC60" s="34"/>
      <c r="BD60" s="30"/>
      <c r="BE60" s="30"/>
      <c r="BF60" s="34"/>
      <c r="BG60" s="30"/>
      <c r="BH60" s="30"/>
      <c r="BI60" s="34"/>
    </row>
    <row r="61" spans="1:61">
      <c r="A61" s="31" t="str">
        <f t="shared" si="3"/>
        <v>RR</v>
      </c>
      <c r="B61" s="160"/>
      <c r="C61" s="31" t="str">
        <f t="shared" si="0"/>
        <v>RR</v>
      </c>
      <c r="D61" s="31">
        <f t="shared" si="5"/>
        <v>19</v>
      </c>
      <c r="E61" s="31">
        <v>3</v>
      </c>
      <c r="F61" s="160" t="str">
        <f t="shared" si="6"/>
        <v>F19M3</v>
      </c>
      <c r="G61" s="31" t="str">
        <f t="shared" si="2"/>
        <v>RR_F19M3</v>
      </c>
      <c r="H61" s="238"/>
      <c r="I61" s="239"/>
      <c r="J61" s="42"/>
      <c r="K61" s="42"/>
      <c r="L61" s="239"/>
      <c r="M61" s="42"/>
      <c r="N61" s="42"/>
      <c r="O61" s="239"/>
      <c r="Q61" s="238"/>
      <c r="R61" s="239"/>
      <c r="S61" s="42"/>
      <c r="T61" s="42"/>
      <c r="U61" s="239"/>
      <c r="V61" s="42"/>
      <c r="W61" s="42"/>
      <c r="X61" s="239"/>
      <c r="Z61" s="238">
        <v>2</v>
      </c>
      <c r="AA61" s="239">
        <v>1</v>
      </c>
      <c r="AB61" s="42"/>
      <c r="AC61" s="42"/>
      <c r="AD61" s="239"/>
      <c r="AE61" s="42"/>
      <c r="AF61" s="42"/>
      <c r="AG61" s="239"/>
      <c r="AI61" s="38"/>
      <c r="AJ61" s="35"/>
      <c r="AK61" s="31"/>
      <c r="AL61" s="31"/>
      <c r="AM61" s="35"/>
      <c r="AN61" s="31"/>
      <c r="AO61" s="31"/>
      <c r="AP61" s="35"/>
      <c r="AR61" s="38"/>
      <c r="AS61" s="35"/>
      <c r="AT61" s="31"/>
      <c r="AU61" s="31"/>
      <c r="AV61" s="35"/>
      <c r="AW61" s="31"/>
      <c r="AX61" s="31"/>
      <c r="AY61" s="35"/>
      <c r="BA61" s="211"/>
      <c r="BB61" s="38"/>
      <c r="BC61" s="35"/>
      <c r="BD61" s="31"/>
      <c r="BE61" s="31"/>
      <c r="BF61" s="35"/>
      <c r="BG61" s="31"/>
      <c r="BH61" s="31"/>
      <c r="BI61" s="35"/>
    </row>
    <row r="62" spans="1:61">
      <c r="A62" s="29" t="str">
        <f t="shared" si="3"/>
        <v>RR</v>
      </c>
      <c r="B62" s="158"/>
      <c r="C62" s="29" t="str">
        <f t="shared" si="0"/>
        <v>RR</v>
      </c>
      <c r="D62" s="29">
        <f t="shared" si="5"/>
        <v>20</v>
      </c>
      <c r="E62" s="29">
        <v>1</v>
      </c>
      <c r="F62" s="158" t="str">
        <f t="shared" si="6"/>
        <v>F20M1</v>
      </c>
      <c r="G62" s="29" t="str">
        <f t="shared" si="2"/>
        <v>RR_F20M1</v>
      </c>
      <c r="H62" s="234"/>
      <c r="I62" s="235"/>
      <c r="J62" s="40"/>
      <c r="K62" s="40"/>
      <c r="L62" s="235"/>
      <c r="M62" s="40"/>
      <c r="N62" s="40"/>
      <c r="O62" s="235"/>
      <c r="Q62" s="234"/>
      <c r="R62" s="235"/>
      <c r="S62" s="40"/>
      <c r="T62" s="40"/>
      <c r="U62" s="235"/>
      <c r="V62" s="40"/>
      <c r="W62" s="40"/>
      <c r="X62" s="235"/>
      <c r="Z62" s="234"/>
      <c r="AA62" s="235"/>
      <c r="AB62" s="40"/>
      <c r="AC62" s="40"/>
      <c r="AD62" s="235"/>
      <c r="AE62" s="40"/>
      <c r="AF62" s="40"/>
      <c r="AG62" s="235"/>
      <c r="AI62" s="36"/>
      <c r="AJ62" s="33"/>
      <c r="AK62" s="29"/>
      <c r="AL62" s="29"/>
      <c r="AM62" s="33"/>
      <c r="AN62" s="29"/>
      <c r="AO62" s="29"/>
      <c r="AP62" s="33"/>
      <c r="AR62" s="36"/>
      <c r="AS62" s="33"/>
      <c r="AT62" s="29"/>
      <c r="AU62" s="29"/>
      <c r="AV62" s="33"/>
      <c r="AW62" s="29"/>
      <c r="AX62" s="29"/>
      <c r="AY62" s="33"/>
      <c r="BA62" s="209"/>
      <c r="BB62" s="36"/>
      <c r="BC62" s="33"/>
      <c r="BD62" s="29"/>
      <c r="BE62" s="29"/>
      <c r="BF62" s="33"/>
      <c r="BG62" s="29"/>
      <c r="BH62" s="29"/>
      <c r="BI62" s="33"/>
    </row>
    <row r="63" spans="1:61">
      <c r="A63" s="30" t="str">
        <f t="shared" si="3"/>
        <v>RR</v>
      </c>
      <c r="B63" s="159"/>
      <c r="C63" s="30" t="str">
        <f t="shared" si="0"/>
        <v>RR</v>
      </c>
      <c r="D63" s="30">
        <f t="shared" si="5"/>
        <v>20</v>
      </c>
      <c r="E63" s="30">
        <v>2</v>
      </c>
      <c r="F63" s="159" t="str">
        <f t="shared" si="6"/>
        <v>F20M2</v>
      </c>
      <c r="G63" s="30" t="str">
        <f t="shared" si="2"/>
        <v>RR_F20M2</v>
      </c>
      <c r="H63" s="236"/>
      <c r="I63" s="237"/>
      <c r="J63" s="41"/>
      <c r="K63" s="41"/>
      <c r="L63" s="237"/>
      <c r="M63" s="41"/>
      <c r="N63" s="41"/>
      <c r="O63" s="237"/>
      <c r="Q63" s="236"/>
      <c r="R63" s="237"/>
      <c r="S63" s="41"/>
      <c r="T63" s="41"/>
      <c r="U63" s="237"/>
      <c r="V63" s="41"/>
      <c r="W63" s="41"/>
      <c r="X63" s="237"/>
      <c r="Z63" s="236"/>
      <c r="AA63" s="237"/>
      <c r="AB63" s="41"/>
      <c r="AC63" s="41"/>
      <c r="AD63" s="237"/>
      <c r="AE63" s="41"/>
      <c r="AF63" s="41"/>
      <c r="AG63" s="237"/>
      <c r="AI63" s="37"/>
      <c r="AJ63" s="34"/>
      <c r="AK63" s="30"/>
      <c r="AL63" s="30"/>
      <c r="AM63" s="34"/>
      <c r="AN63" s="30"/>
      <c r="AO63" s="30"/>
      <c r="AP63" s="34"/>
      <c r="AR63" s="37"/>
      <c r="AS63" s="34"/>
      <c r="AT63" s="30"/>
      <c r="AU63" s="30"/>
      <c r="AV63" s="34"/>
      <c r="AW63" s="30"/>
      <c r="AX63" s="30"/>
      <c r="AY63" s="34"/>
      <c r="BA63" s="210"/>
      <c r="BB63" s="37"/>
      <c r="BC63" s="34"/>
      <c r="BD63" s="30"/>
      <c r="BE63" s="30"/>
      <c r="BF63" s="34"/>
      <c r="BG63" s="30"/>
      <c r="BH63" s="30"/>
      <c r="BI63" s="34"/>
    </row>
    <row r="64" spans="1:61">
      <c r="A64" s="31" t="str">
        <f t="shared" si="3"/>
        <v>RR</v>
      </c>
      <c r="B64" s="160"/>
      <c r="C64" s="31" t="str">
        <f t="shared" si="0"/>
        <v>RR</v>
      </c>
      <c r="D64" s="31">
        <f t="shared" si="5"/>
        <v>20</v>
      </c>
      <c r="E64" s="31">
        <v>3</v>
      </c>
      <c r="F64" s="160" t="str">
        <f t="shared" si="6"/>
        <v>F20M3</v>
      </c>
      <c r="G64" s="31" t="str">
        <f t="shared" si="2"/>
        <v>RR_F20M3</v>
      </c>
      <c r="H64" s="238"/>
      <c r="I64" s="239"/>
      <c r="J64" s="42"/>
      <c r="K64" s="42"/>
      <c r="L64" s="239"/>
      <c r="M64" s="42"/>
      <c r="N64" s="42"/>
      <c r="O64" s="239"/>
      <c r="Q64" s="238"/>
      <c r="R64" s="239"/>
      <c r="S64" s="42"/>
      <c r="T64" s="42"/>
      <c r="U64" s="239"/>
      <c r="V64" s="42"/>
      <c r="W64" s="42"/>
      <c r="X64" s="239"/>
      <c r="Z64" s="238"/>
      <c r="AA64" s="239"/>
      <c r="AB64" s="42"/>
      <c r="AC64" s="42"/>
      <c r="AD64" s="239"/>
      <c r="AE64" s="42"/>
      <c r="AF64" s="42"/>
      <c r="AG64" s="239"/>
      <c r="AI64" s="38"/>
      <c r="AJ64" s="35"/>
      <c r="AK64" s="31"/>
      <c r="AL64" s="31"/>
      <c r="AM64" s="35"/>
      <c r="AN64" s="31"/>
      <c r="AO64" s="31"/>
      <c r="AP64" s="35"/>
      <c r="AR64" s="38"/>
      <c r="AS64" s="35"/>
      <c r="AT64" s="31"/>
      <c r="AU64" s="31"/>
      <c r="AV64" s="35"/>
      <c r="AW64" s="31"/>
      <c r="AX64" s="31"/>
      <c r="AY64" s="35"/>
      <c r="BA64" s="211"/>
      <c r="BB64" s="38"/>
      <c r="BC64" s="35"/>
      <c r="BD64" s="31"/>
      <c r="BE64" s="31"/>
      <c r="BF64" s="35"/>
      <c r="BG64" s="31"/>
      <c r="BH64" s="31"/>
      <c r="BI64" s="35"/>
    </row>
    <row r="65" spans="1:61">
      <c r="A65" s="29" t="str">
        <f t="shared" si="3"/>
        <v>RR</v>
      </c>
      <c r="B65" s="158"/>
      <c r="C65" s="29" t="str">
        <f t="shared" si="0"/>
        <v>RR</v>
      </c>
      <c r="D65" s="29">
        <f t="shared" si="5"/>
        <v>21</v>
      </c>
      <c r="E65" s="29">
        <v>1</v>
      </c>
      <c r="F65" s="158" t="str">
        <f t="shared" si="6"/>
        <v>F21M1</v>
      </c>
      <c r="G65" s="29" t="str">
        <f t="shared" si="2"/>
        <v>RR_F21M1</v>
      </c>
      <c r="H65" s="234"/>
      <c r="I65" s="235"/>
      <c r="J65" s="40"/>
      <c r="K65" s="40"/>
      <c r="L65" s="235"/>
      <c r="M65" s="40"/>
      <c r="N65" s="40"/>
      <c r="O65" s="235"/>
      <c r="Q65" s="234"/>
      <c r="R65" s="235"/>
      <c r="S65" s="40"/>
      <c r="T65" s="40"/>
      <c r="U65" s="235"/>
      <c r="V65" s="40"/>
      <c r="W65" s="40"/>
      <c r="X65" s="235"/>
      <c r="Z65" s="234"/>
      <c r="AA65" s="235"/>
      <c r="AB65" s="40"/>
      <c r="AC65" s="40"/>
      <c r="AD65" s="235"/>
      <c r="AE65" s="40"/>
      <c r="AF65" s="40"/>
      <c r="AG65" s="235"/>
      <c r="AI65" s="36"/>
      <c r="AJ65" s="33"/>
      <c r="AK65" s="29"/>
      <c r="AL65" s="29"/>
      <c r="AM65" s="33"/>
      <c r="AN65" s="29"/>
      <c r="AO65" s="29"/>
      <c r="AP65" s="33"/>
      <c r="AR65" s="36"/>
      <c r="AS65" s="33"/>
      <c r="AT65" s="29"/>
      <c r="AU65" s="29"/>
      <c r="AV65" s="33"/>
      <c r="AW65" s="29"/>
      <c r="AX65" s="29"/>
      <c r="AY65" s="33"/>
      <c r="BA65" s="209"/>
      <c r="BB65" s="36"/>
      <c r="BC65" s="33"/>
      <c r="BD65" s="29"/>
      <c r="BE65" s="29"/>
      <c r="BF65" s="33"/>
      <c r="BG65" s="29"/>
      <c r="BH65" s="29"/>
      <c r="BI65" s="33"/>
    </row>
    <row r="66" spans="1:61">
      <c r="A66" s="30" t="str">
        <f t="shared" si="3"/>
        <v>RR</v>
      </c>
      <c r="B66" s="159"/>
      <c r="C66" s="30" t="str">
        <f t="shared" si="0"/>
        <v>RR</v>
      </c>
      <c r="D66" s="30">
        <f t="shared" si="5"/>
        <v>21</v>
      </c>
      <c r="E66" s="30">
        <v>2</v>
      </c>
      <c r="F66" s="159" t="str">
        <f t="shared" si="6"/>
        <v>F21M2</v>
      </c>
      <c r="G66" s="30" t="str">
        <f t="shared" si="2"/>
        <v>RR_F21M2</v>
      </c>
      <c r="H66" s="236"/>
      <c r="I66" s="237"/>
      <c r="J66" s="41"/>
      <c r="K66" s="41"/>
      <c r="L66" s="237"/>
      <c r="M66" s="41"/>
      <c r="N66" s="41"/>
      <c r="O66" s="237"/>
      <c r="Q66" s="236"/>
      <c r="R66" s="237"/>
      <c r="S66" s="41"/>
      <c r="T66" s="41"/>
      <c r="U66" s="237"/>
      <c r="V66" s="41"/>
      <c r="W66" s="41"/>
      <c r="X66" s="237"/>
      <c r="Z66" s="236"/>
      <c r="AA66" s="237"/>
      <c r="AB66" s="41"/>
      <c r="AC66" s="41"/>
      <c r="AD66" s="237"/>
      <c r="AE66" s="41"/>
      <c r="AF66" s="41"/>
      <c r="AG66" s="237"/>
      <c r="AI66" s="37"/>
      <c r="AJ66" s="34"/>
      <c r="AK66" s="30"/>
      <c r="AL66" s="30"/>
      <c r="AM66" s="34"/>
      <c r="AN66" s="30"/>
      <c r="AO66" s="30"/>
      <c r="AP66" s="34"/>
      <c r="AR66" s="37"/>
      <c r="AS66" s="34"/>
      <c r="AT66" s="30"/>
      <c r="AU66" s="30"/>
      <c r="AV66" s="34"/>
      <c r="AW66" s="30"/>
      <c r="AX66" s="30"/>
      <c r="AY66" s="34"/>
      <c r="BA66" s="210"/>
      <c r="BB66" s="37"/>
      <c r="BC66" s="34"/>
      <c r="BD66" s="30"/>
      <c r="BE66" s="30"/>
      <c r="BF66" s="34"/>
      <c r="BG66" s="30"/>
      <c r="BH66" s="30"/>
      <c r="BI66" s="34"/>
    </row>
    <row r="67" spans="1:61">
      <c r="A67" s="31" t="str">
        <f t="shared" si="3"/>
        <v>RR</v>
      </c>
      <c r="B67" s="160"/>
      <c r="C67" s="31" t="str">
        <f t="shared" si="0"/>
        <v>RR</v>
      </c>
      <c r="D67" s="31">
        <f t="shared" si="5"/>
        <v>21</v>
      </c>
      <c r="E67" s="31">
        <v>3</v>
      </c>
      <c r="F67" s="160" t="str">
        <f t="shared" si="6"/>
        <v>F21M3</v>
      </c>
      <c r="G67" s="31" t="str">
        <f t="shared" si="2"/>
        <v>RR_F21M3</v>
      </c>
      <c r="H67" s="238"/>
      <c r="I67" s="239"/>
      <c r="J67" s="42"/>
      <c r="K67" s="42"/>
      <c r="L67" s="239"/>
      <c r="M67" s="42"/>
      <c r="N67" s="42"/>
      <c r="O67" s="239"/>
      <c r="Q67" s="238"/>
      <c r="R67" s="239"/>
      <c r="S67" s="42"/>
      <c r="T67" s="42"/>
      <c r="U67" s="239"/>
      <c r="V67" s="42"/>
      <c r="W67" s="42"/>
      <c r="X67" s="239"/>
      <c r="Z67" s="238"/>
      <c r="AA67" s="239"/>
      <c r="AB67" s="42"/>
      <c r="AC67" s="42"/>
      <c r="AD67" s="239"/>
      <c r="AE67" s="42"/>
      <c r="AF67" s="42"/>
      <c r="AG67" s="239"/>
      <c r="AI67" s="38"/>
      <c r="AJ67" s="35"/>
      <c r="AK67" s="31"/>
      <c r="AL67" s="31"/>
      <c r="AM67" s="35"/>
      <c r="AN67" s="31"/>
      <c r="AO67" s="31"/>
      <c r="AP67" s="35"/>
      <c r="AR67" s="38"/>
      <c r="AS67" s="35"/>
      <c r="AT67" s="31"/>
      <c r="AU67" s="31"/>
      <c r="AV67" s="35"/>
      <c r="AW67" s="31"/>
      <c r="AX67" s="31"/>
      <c r="AY67" s="35"/>
      <c r="BA67" s="211"/>
      <c r="BB67" s="38"/>
      <c r="BC67" s="35"/>
      <c r="BD67" s="31"/>
      <c r="BE67" s="31"/>
      <c r="BF67" s="35"/>
      <c r="BG67" s="31"/>
      <c r="BH67" s="31"/>
      <c r="BI67" s="35"/>
    </row>
    <row r="68" spans="1:61">
      <c r="A68" s="29" t="str">
        <f t="shared" si="3"/>
        <v>RR</v>
      </c>
      <c r="B68" s="158"/>
      <c r="C68" s="29" t="str">
        <f t="shared" si="0"/>
        <v>RR</v>
      </c>
      <c r="D68" s="29">
        <f t="shared" si="5"/>
        <v>22</v>
      </c>
      <c r="E68" s="29">
        <v>1</v>
      </c>
      <c r="F68" s="158" t="str">
        <f t="shared" si="6"/>
        <v>F22M1</v>
      </c>
      <c r="G68" s="29" t="str">
        <f t="shared" si="2"/>
        <v>RR_F22M1</v>
      </c>
      <c r="H68" s="234"/>
      <c r="I68" s="235"/>
      <c r="J68" s="40"/>
      <c r="K68" s="40"/>
      <c r="L68" s="235"/>
      <c r="M68" s="40"/>
      <c r="N68" s="40"/>
      <c r="O68" s="235"/>
      <c r="Q68" s="234"/>
      <c r="R68" s="235"/>
      <c r="S68" s="40"/>
      <c r="T68" s="40"/>
      <c r="U68" s="235"/>
      <c r="V68" s="40"/>
      <c r="W68" s="40"/>
      <c r="X68" s="235"/>
      <c r="Z68" s="234"/>
      <c r="AA68" s="235"/>
      <c r="AB68" s="40"/>
      <c r="AC68" s="40"/>
      <c r="AD68" s="235"/>
      <c r="AE68" s="40"/>
      <c r="AF68" s="40"/>
      <c r="AG68" s="235"/>
      <c r="AI68" s="36"/>
      <c r="AJ68" s="33"/>
      <c r="AK68" s="29"/>
      <c r="AL68" s="29"/>
      <c r="AM68" s="33"/>
      <c r="AN68" s="29"/>
      <c r="AO68" s="29"/>
      <c r="AP68" s="33"/>
      <c r="AR68" s="36"/>
      <c r="AS68" s="33"/>
      <c r="AT68" s="29"/>
      <c r="AU68" s="29"/>
      <c r="AV68" s="33"/>
      <c r="AW68" s="29"/>
      <c r="AX68" s="29"/>
      <c r="AY68" s="33"/>
      <c r="BA68" s="209"/>
      <c r="BB68" s="36"/>
      <c r="BC68" s="33"/>
      <c r="BD68" s="29"/>
      <c r="BE68" s="29"/>
      <c r="BF68" s="33"/>
      <c r="BG68" s="29"/>
      <c r="BH68" s="29"/>
      <c r="BI68" s="33"/>
    </row>
    <row r="69" spans="1:61">
      <c r="A69" s="30" t="str">
        <f t="shared" si="3"/>
        <v>RR</v>
      </c>
      <c r="B69" s="159"/>
      <c r="C69" s="30" t="str">
        <f t="shared" ref="C69:C70" si="7">CONCATENATE(A69,B69)</f>
        <v>RR</v>
      </c>
      <c r="D69" s="30">
        <f t="shared" si="5"/>
        <v>22</v>
      </c>
      <c r="E69" s="30">
        <v>2</v>
      </c>
      <c r="F69" s="159" t="str">
        <f t="shared" si="6"/>
        <v>F22M2</v>
      </c>
      <c r="G69" s="30" t="str">
        <f t="shared" si="2"/>
        <v>RR_F22M2</v>
      </c>
      <c r="H69" s="236"/>
      <c r="I69" s="237"/>
      <c r="J69" s="41"/>
      <c r="K69" s="41"/>
      <c r="L69" s="237"/>
      <c r="M69" s="41"/>
      <c r="N69" s="41"/>
      <c r="O69" s="237"/>
      <c r="Q69" s="236"/>
      <c r="R69" s="237"/>
      <c r="S69" s="41"/>
      <c r="T69" s="41"/>
      <c r="U69" s="237"/>
      <c r="V69" s="41"/>
      <c r="W69" s="41"/>
      <c r="X69" s="237"/>
      <c r="Z69" s="236"/>
      <c r="AA69" s="237"/>
      <c r="AB69" s="41"/>
      <c r="AC69" s="41"/>
      <c r="AD69" s="237"/>
      <c r="AE69" s="41"/>
      <c r="AF69" s="41"/>
      <c r="AG69" s="237"/>
      <c r="AI69" s="37"/>
      <c r="AJ69" s="34"/>
      <c r="AK69" s="30"/>
      <c r="AL69" s="30"/>
      <c r="AM69" s="34"/>
      <c r="AN69" s="30"/>
      <c r="AO69" s="30"/>
      <c r="AP69" s="34"/>
      <c r="AR69" s="37"/>
      <c r="AS69" s="34"/>
      <c r="AT69" s="30"/>
      <c r="AU69" s="30"/>
      <c r="AV69" s="34"/>
      <c r="AW69" s="30"/>
      <c r="AX69" s="30"/>
      <c r="AY69" s="34"/>
      <c r="BA69" s="210"/>
      <c r="BB69" s="37"/>
      <c r="BC69" s="34"/>
      <c r="BD69" s="30"/>
      <c r="BE69" s="30"/>
      <c r="BF69" s="34"/>
      <c r="BG69" s="30"/>
      <c r="BH69" s="30"/>
      <c r="BI69" s="34"/>
    </row>
    <row r="70" spans="1:61">
      <c r="A70" s="31" t="str">
        <f t="shared" si="3"/>
        <v>RR</v>
      </c>
      <c r="B70" s="160"/>
      <c r="C70" s="31" t="str">
        <f t="shared" si="7"/>
        <v>RR</v>
      </c>
      <c r="D70" s="31">
        <f t="shared" si="5"/>
        <v>22</v>
      </c>
      <c r="E70" s="31">
        <v>3</v>
      </c>
      <c r="F70" s="160" t="str">
        <f t="shared" si="6"/>
        <v>F22M3</v>
      </c>
      <c r="G70" s="31" t="str">
        <f t="shared" ref="G70:G76" si="8">CONCATENATE(A70,"_",F70)</f>
        <v>RR_F22M3</v>
      </c>
      <c r="H70" s="238"/>
      <c r="I70" s="239"/>
      <c r="J70" s="42"/>
      <c r="K70" s="42"/>
      <c r="L70" s="239"/>
      <c r="M70" s="42"/>
      <c r="N70" s="42"/>
      <c r="O70" s="239"/>
      <c r="Q70" s="238"/>
      <c r="R70" s="239"/>
      <c r="S70" s="42"/>
      <c r="T70" s="42"/>
      <c r="U70" s="239"/>
      <c r="V70" s="42"/>
      <c r="W70" s="42"/>
      <c r="X70" s="239"/>
      <c r="Z70" s="238"/>
      <c r="AA70" s="239"/>
      <c r="AB70" s="42"/>
      <c r="AC70" s="42"/>
      <c r="AD70" s="239"/>
      <c r="AE70" s="42"/>
      <c r="AF70" s="42"/>
      <c r="AG70" s="239"/>
      <c r="AI70" s="38"/>
      <c r="AJ70" s="35"/>
      <c r="AK70" s="31"/>
      <c r="AL70" s="31"/>
      <c r="AM70" s="35"/>
      <c r="AN70" s="31"/>
      <c r="AO70" s="31"/>
      <c r="AP70" s="35"/>
      <c r="AR70" s="38"/>
      <c r="AS70" s="35"/>
      <c r="AT70" s="31"/>
      <c r="AU70" s="31"/>
      <c r="AV70" s="35"/>
      <c r="AW70" s="31"/>
      <c r="AX70" s="31"/>
      <c r="AY70" s="35"/>
      <c r="BA70" s="211"/>
      <c r="BB70" s="38"/>
      <c r="BC70" s="35"/>
      <c r="BD70" s="31"/>
      <c r="BE70" s="31"/>
      <c r="BF70" s="35"/>
      <c r="BG70" s="31"/>
      <c r="BH70" s="31"/>
      <c r="BI70" s="35"/>
    </row>
    <row r="71" spans="1:61" ht="14.25" thickBot="1">
      <c r="A71" s="155" t="s">
        <v>24</v>
      </c>
      <c r="B71" s="156"/>
      <c r="C71" s="156"/>
      <c r="D71" s="156"/>
      <c r="E71" s="156"/>
      <c r="F71" s="161"/>
      <c r="G71" s="155"/>
      <c r="H71" s="242"/>
      <c r="I71" s="243"/>
      <c r="J71" s="244"/>
      <c r="K71" s="244"/>
      <c r="L71" s="243"/>
      <c r="M71" s="244"/>
      <c r="N71" s="244"/>
      <c r="O71" s="243"/>
    </row>
    <row r="72" spans="1:61" ht="14.25" thickBot="1">
      <c r="A72" s="136" t="s">
        <v>21</v>
      </c>
      <c r="B72" s="158">
        <v>1</v>
      </c>
      <c r="C72" s="29" t="str">
        <f>CONCATENATE(A72,B72)</f>
        <v>CF71</v>
      </c>
      <c r="D72" s="30"/>
      <c r="E72" s="30"/>
      <c r="F72" s="158">
        <v>1</v>
      </c>
      <c r="G72" s="29" t="str">
        <f t="shared" si="8"/>
        <v>CF7_1</v>
      </c>
      <c r="H72" s="245" t="s">
        <v>23</v>
      </c>
      <c r="I72" s="246" t="s">
        <v>22</v>
      </c>
      <c r="J72" s="40"/>
      <c r="K72" s="40"/>
      <c r="L72" s="235"/>
      <c r="M72" s="40" t="str">
        <f>H72</f>
        <v>7RR</v>
      </c>
      <c r="N72" s="40" t="s">
        <v>78</v>
      </c>
      <c r="O72" s="235" t="str">
        <f>I72</f>
        <v>6RR</v>
      </c>
    </row>
    <row r="73" spans="1:61">
      <c r="A73" s="30" t="str">
        <f t="shared" ref="A73:A77" si="9">A72</f>
        <v>CF7</v>
      </c>
      <c r="B73" s="159">
        <v>2</v>
      </c>
      <c r="C73" s="30" t="str">
        <f t="shared" ref="C73:C107" si="10">CONCATENATE(A73,B73)</f>
        <v>CF72</v>
      </c>
      <c r="D73" s="30"/>
      <c r="E73" s="30"/>
      <c r="F73" s="159">
        <v>2</v>
      </c>
      <c r="G73" s="30" t="str">
        <f t="shared" si="8"/>
        <v>CF7_2</v>
      </c>
      <c r="H73" s="236" t="str">
        <f>I72</f>
        <v>6RR</v>
      </c>
      <c r="I73" s="237" t="str">
        <f>H72</f>
        <v>7RR</v>
      </c>
      <c r="J73" s="41"/>
      <c r="K73" s="41"/>
      <c r="L73" s="237"/>
      <c r="M73" s="41"/>
      <c r="N73" s="41"/>
      <c r="O73" s="237"/>
    </row>
    <row r="74" spans="1:61">
      <c r="A74" s="30" t="str">
        <f t="shared" si="9"/>
        <v>CF7</v>
      </c>
      <c r="B74" s="159">
        <v>3</v>
      </c>
      <c r="C74" s="30" t="str">
        <f t="shared" si="10"/>
        <v>CF73</v>
      </c>
      <c r="D74" s="30"/>
      <c r="E74" s="30"/>
      <c r="F74" s="159">
        <v>3</v>
      </c>
      <c r="G74" s="30" t="str">
        <f t="shared" si="8"/>
        <v>CF7_3</v>
      </c>
      <c r="H74" s="236" t="str">
        <f t="shared" ref="H74:H77" si="11">I73</f>
        <v>7RR</v>
      </c>
      <c r="I74" s="237" t="str">
        <f t="shared" ref="I74:I77" si="12">H73</f>
        <v>6RR</v>
      </c>
      <c r="J74" s="41"/>
      <c r="K74" s="41"/>
      <c r="L74" s="237"/>
      <c r="M74" s="41"/>
      <c r="N74" s="41"/>
      <c r="O74" s="237"/>
    </row>
    <row r="75" spans="1:61">
      <c r="A75" s="30" t="str">
        <f t="shared" si="9"/>
        <v>CF7</v>
      </c>
      <c r="B75" s="159">
        <v>4</v>
      </c>
      <c r="C75" s="30" t="str">
        <f t="shared" si="10"/>
        <v>CF74</v>
      </c>
      <c r="D75" s="30"/>
      <c r="E75" s="30"/>
      <c r="F75" s="159">
        <v>4</v>
      </c>
      <c r="G75" s="30" t="str">
        <f t="shared" si="8"/>
        <v>CF7_4</v>
      </c>
      <c r="H75" s="236" t="str">
        <f t="shared" si="11"/>
        <v>6RR</v>
      </c>
      <c r="I75" s="237" t="str">
        <f t="shared" si="12"/>
        <v>7RR</v>
      </c>
      <c r="J75" s="41"/>
      <c r="K75" s="41"/>
      <c r="L75" s="237"/>
      <c r="M75" s="41"/>
      <c r="N75" s="41"/>
      <c r="O75" s="237"/>
    </row>
    <row r="76" spans="1:61">
      <c r="A76" s="30" t="str">
        <f t="shared" si="9"/>
        <v>CF7</v>
      </c>
      <c r="B76" s="159">
        <v>5</v>
      </c>
      <c r="C76" s="30" t="str">
        <f t="shared" si="10"/>
        <v>CF75</v>
      </c>
      <c r="D76" s="30"/>
      <c r="E76" s="30"/>
      <c r="F76" s="159">
        <v>5</v>
      </c>
      <c r="G76" s="30" t="str">
        <f t="shared" si="8"/>
        <v>CF7_5</v>
      </c>
      <c r="H76" s="236" t="str">
        <f t="shared" si="11"/>
        <v>7RR</v>
      </c>
      <c r="I76" s="237" t="str">
        <f t="shared" si="12"/>
        <v>6RR</v>
      </c>
      <c r="J76" s="41"/>
      <c r="K76" s="41"/>
      <c r="L76" s="237"/>
      <c r="M76" s="41"/>
      <c r="N76" s="41"/>
      <c r="O76" s="237"/>
    </row>
    <row r="77" spans="1:61" ht="14.25" thickBot="1">
      <c r="A77" s="31" t="str">
        <f t="shared" si="9"/>
        <v>CF7</v>
      </c>
      <c r="B77" s="160">
        <v>6</v>
      </c>
      <c r="C77" s="31" t="str">
        <f t="shared" si="10"/>
        <v>CF76</v>
      </c>
      <c r="D77" s="31"/>
      <c r="E77" s="31"/>
      <c r="F77" s="160">
        <v>6</v>
      </c>
      <c r="G77" s="31" t="str">
        <f t="shared" ref="G77:G82" si="13">CONCATENATE(A77,"_",F77)</f>
        <v>CF7_6</v>
      </c>
      <c r="H77" s="238" t="str">
        <f t="shared" si="11"/>
        <v>6RR</v>
      </c>
      <c r="I77" s="239" t="str">
        <f t="shared" si="12"/>
        <v>7RR</v>
      </c>
      <c r="J77" s="42"/>
      <c r="K77" s="42"/>
      <c r="L77" s="239"/>
      <c r="M77" s="42"/>
      <c r="N77" s="42"/>
      <c r="O77" s="239"/>
    </row>
    <row r="78" spans="1:61" ht="14.25" thickBot="1">
      <c r="A78" s="136" t="s">
        <v>40</v>
      </c>
      <c r="B78" s="158">
        <v>1</v>
      </c>
      <c r="C78" s="29" t="str">
        <f t="shared" si="10"/>
        <v>CF51</v>
      </c>
      <c r="D78" s="30"/>
      <c r="E78" s="30"/>
      <c r="F78" s="158">
        <v>1</v>
      </c>
      <c r="G78" s="29" t="str">
        <f t="shared" si="13"/>
        <v>CF5_1</v>
      </c>
      <c r="H78" s="245" t="s">
        <v>121</v>
      </c>
      <c r="I78" s="246" t="s">
        <v>44</v>
      </c>
      <c r="J78" s="40"/>
      <c r="K78" s="40"/>
      <c r="L78" s="235"/>
      <c r="M78" s="40"/>
      <c r="N78" s="40"/>
      <c r="O78" s="235"/>
    </row>
    <row r="79" spans="1:61">
      <c r="A79" s="30" t="str">
        <f t="shared" ref="A79:A83" si="14">A78</f>
        <v>CF5</v>
      </c>
      <c r="B79" s="159">
        <v>2</v>
      </c>
      <c r="C79" s="30" t="str">
        <f t="shared" si="10"/>
        <v>CF52</v>
      </c>
      <c r="D79" s="30"/>
      <c r="E79" s="30"/>
      <c r="F79" s="159">
        <v>2</v>
      </c>
      <c r="G79" s="30" t="str">
        <f t="shared" si="13"/>
        <v>CF5_2</v>
      </c>
      <c r="H79" s="236" t="str">
        <f>I78</f>
        <v>5RR</v>
      </c>
      <c r="I79" s="237" t="str">
        <f>H78</f>
        <v>6RR</v>
      </c>
      <c r="J79" s="41"/>
      <c r="K79" s="41"/>
      <c r="L79" s="237"/>
      <c r="M79" s="41"/>
      <c r="N79" s="41"/>
      <c r="O79" s="237"/>
    </row>
    <row r="80" spans="1:61">
      <c r="A80" s="30" t="str">
        <f t="shared" si="14"/>
        <v>CF5</v>
      </c>
      <c r="B80" s="159">
        <v>3</v>
      </c>
      <c r="C80" s="30" t="str">
        <f t="shared" si="10"/>
        <v>CF53</v>
      </c>
      <c r="D80" s="30"/>
      <c r="E80" s="30"/>
      <c r="F80" s="159">
        <v>3</v>
      </c>
      <c r="G80" s="30" t="str">
        <f t="shared" si="13"/>
        <v>CF5_3</v>
      </c>
      <c r="H80" s="236" t="str">
        <f t="shared" ref="H80:H83" si="15">I79</f>
        <v>6RR</v>
      </c>
      <c r="I80" s="237" t="str">
        <f t="shared" ref="I80:I83" si="16">H79</f>
        <v>5RR</v>
      </c>
      <c r="J80" s="41"/>
      <c r="K80" s="41"/>
      <c r="L80" s="237"/>
      <c r="M80" s="41"/>
      <c r="N80" s="41"/>
      <c r="O80" s="237"/>
    </row>
    <row r="81" spans="1:15">
      <c r="A81" s="30" t="str">
        <f t="shared" si="14"/>
        <v>CF5</v>
      </c>
      <c r="B81" s="159">
        <v>4</v>
      </c>
      <c r="C81" s="30" t="str">
        <f t="shared" si="10"/>
        <v>CF54</v>
      </c>
      <c r="D81" s="30"/>
      <c r="E81" s="30"/>
      <c r="F81" s="159">
        <v>4</v>
      </c>
      <c r="G81" s="30" t="str">
        <f t="shared" si="13"/>
        <v>CF5_4</v>
      </c>
      <c r="H81" s="236" t="str">
        <f t="shared" si="15"/>
        <v>5RR</v>
      </c>
      <c r="I81" s="237" t="str">
        <f t="shared" si="16"/>
        <v>6RR</v>
      </c>
      <c r="J81" s="41"/>
      <c r="K81" s="41"/>
      <c r="L81" s="237"/>
      <c r="M81" s="41"/>
      <c r="N81" s="41"/>
      <c r="O81" s="237"/>
    </row>
    <row r="82" spans="1:15">
      <c r="A82" s="30" t="str">
        <f t="shared" si="14"/>
        <v>CF5</v>
      </c>
      <c r="B82" s="159">
        <v>5</v>
      </c>
      <c r="C82" s="30" t="str">
        <f t="shared" si="10"/>
        <v>CF55</v>
      </c>
      <c r="D82" s="30"/>
      <c r="E82" s="30"/>
      <c r="F82" s="159">
        <v>5</v>
      </c>
      <c r="G82" s="30" t="str">
        <f t="shared" si="13"/>
        <v>CF5_5</v>
      </c>
      <c r="H82" s="236" t="str">
        <f t="shared" si="15"/>
        <v>6RR</v>
      </c>
      <c r="I82" s="237" t="str">
        <f t="shared" si="16"/>
        <v>5RR</v>
      </c>
      <c r="J82" s="41"/>
      <c r="K82" s="41"/>
      <c r="L82" s="237"/>
      <c r="M82" s="41"/>
      <c r="N82" s="41"/>
      <c r="O82" s="237"/>
    </row>
    <row r="83" spans="1:15" ht="14.25" thickBot="1">
      <c r="A83" s="31" t="str">
        <f t="shared" si="14"/>
        <v>CF5</v>
      </c>
      <c r="B83" s="160">
        <v>6</v>
      </c>
      <c r="C83" s="31" t="str">
        <f t="shared" si="10"/>
        <v>CF56</v>
      </c>
      <c r="D83" s="31"/>
      <c r="E83" s="31"/>
      <c r="F83" s="160">
        <v>6</v>
      </c>
      <c r="G83" s="31" t="str">
        <f t="shared" ref="G83:G94" si="17">CONCATENATE(A83,"_",F83)</f>
        <v>CF5_6</v>
      </c>
      <c r="H83" s="238" t="str">
        <f t="shared" si="15"/>
        <v>5RR</v>
      </c>
      <c r="I83" s="239" t="str">
        <f t="shared" si="16"/>
        <v>6RR</v>
      </c>
      <c r="J83" s="42"/>
      <c r="K83" s="42"/>
      <c r="L83" s="239"/>
      <c r="M83" s="42"/>
      <c r="N83" s="42"/>
      <c r="O83" s="239"/>
    </row>
    <row r="84" spans="1:15" ht="14.25" thickBot="1">
      <c r="A84" s="136" t="s">
        <v>42</v>
      </c>
      <c r="B84" s="158">
        <v>1</v>
      </c>
      <c r="C84" s="29" t="str">
        <f t="shared" si="10"/>
        <v>SFA1</v>
      </c>
      <c r="D84" s="30"/>
      <c r="E84" s="30"/>
      <c r="F84" s="158">
        <v>1</v>
      </c>
      <c r="G84" s="29" t="str">
        <f t="shared" si="17"/>
        <v>SFA_1</v>
      </c>
      <c r="H84" s="245" t="s">
        <v>45</v>
      </c>
      <c r="I84" s="246" t="s">
        <v>26</v>
      </c>
      <c r="J84" s="40" t="s">
        <v>182</v>
      </c>
      <c r="K84" s="40" t="s">
        <v>120</v>
      </c>
      <c r="L84" s="235" t="s">
        <v>183</v>
      </c>
      <c r="M84" s="40"/>
      <c r="N84" s="40"/>
      <c r="O84" s="235"/>
    </row>
    <row r="85" spans="1:15">
      <c r="A85" s="30" t="str">
        <f t="shared" ref="A85:A89" si="18">A84</f>
        <v>SFA</v>
      </c>
      <c r="B85" s="159">
        <v>2</v>
      </c>
      <c r="C85" s="30" t="str">
        <f t="shared" si="10"/>
        <v>SFA2</v>
      </c>
      <c r="D85" s="30"/>
      <c r="E85" s="30"/>
      <c r="F85" s="159">
        <v>2</v>
      </c>
      <c r="G85" s="30" t="str">
        <f t="shared" si="17"/>
        <v>SFA_2</v>
      </c>
      <c r="H85" s="236" t="str">
        <f>I84</f>
        <v>1RR</v>
      </c>
      <c r="I85" s="237" t="str">
        <f>H84</f>
        <v>O</v>
      </c>
      <c r="J85" s="41"/>
      <c r="K85" s="41"/>
      <c r="L85" s="237"/>
      <c r="M85" s="41"/>
      <c r="N85" s="41"/>
      <c r="O85" s="237"/>
    </row>
    <row r="86" spans="1:15">
      <c r="A86" s="30" t="str">
        <f t="shared" si="18"/>
        <v>SFA</v>
      </c>
      <c r="B86" s="159">
        <v>3</v>
      </c>
      <c r="C86" s="30" t="str">
        <f t="shared" si="10"/>
        <v>SFA3</v>
      </c>
      <c r="D86" s="30"/>
      <c r="E86" s="30"/>
      <c r="F86" s="159">
        <v>3</v>
      </c>
      <c r="G86" s="30" t="str">
        <f t="shared" si="17"/>
        <v>SFA_3</v>
      </c>
      <c r="H86" s="236" t="str">
        <f t="shared" ref="H86:H89" si="19">I85</f>
        <v>O</v>
      </c>
      <c r="I86" s="237" t="str">
        <f t="shared" ref="I86:I89" si="20">H85</f>
        <v>1RR</v>
      </c>
      <c r="J86" s="41"/>
      <c r="K86" s="41"/>
      <c r="L86" s="237"/>
      <c r="M86" s="41"/>
      <c r="N86" s="41"/>
      <c r="O86" s="237"/>
    </row>
    <row r="87" spans="1:15">
      <c r="A87" s="30" t="str">
        <f t="shared" si="18"/>
        <v>SFA</v>
      </c>
      <c r="B87" s="159">
        <v>4</v>
      </c>
      <c r="C87" s="30" t="str">
        <f t="shared" si="10"/>
        <v>SFA4</v>
      </c>
      <c r="D87" s="30"/>
      <c r="E87" s="30"/>
      <c r="F87" s="159">
        <v>4</v>
      </c>
      <c r="G87" s="30" t="str">
        <f t="shared" si="17"/>
        <v>SFA_4</v>
      </c>
      <c r="H87" s="236" t="str">
        <f t="shared" si="19"/>
        <v>1RR</v>
      </c>
      <c r="I87" s="237" t="str">
        <f t="shared" si="20"/>
        <v>O</v>
      </c>
      <c r="J87" s="41"/>
      <c r="K87" s="41"/>
      <c r="L87" s="237"/>
      <c r="M87" s="41"/>
      <c r="N87" s="41"/>
      <c r="O87" s="237"/>
    </row>
    <row r="88" spans="1:15">
      <c r="A88" s="30" t="str">
        <f t="shared" si="18"/>
        <v>SFA</v>
      </c>
      <c r="B88" s="159">
        <v>5</v>
      </c>
      <c r="C88" s="30" t="str">
        <f t="shared" si="10"/>
        <v>SFA5</v>
      </c>
      <c r="D88" s="30"/>
      <c r="E88" s="30"/>
      <c r="F88" s="159">
        <v>5</v>
      </c>
      <c r="G88" s="30" t="str">
        <f t="shared" si="17"/>
        <v>SFA_5</v>
      </c>
      <c r="H88" s="236" t="str">
        <f t="shared" si="19"/>
        <v>O</v>
      </c>
      <c r="I88" s="237" t="str">
        <f t="shared" si="20"/>
        <v>1RR</v>
      </c>
      <c r="J88" s="41"/>
      <c r="K88" s="41"/>
      <c r="L88" s="237"/>
      <c r="M88" s="41"/>
      <c r="N88" s="41"/>
      <c r="O88" s="237"/>
    </row>
    <row r="89" spans="1:15" ht="14.25" thickBot="1">
      <c r="A89" s="31" t="str">
        <f t="shared" si="18"/>
        <v>SFA</v>
      </c>
      <c r="B89" s="160">
        <v>6</v>
      </c>
      <c r="C89" s="31" t="str">
        <f t="shared" si="10"/>
        <v>SFA6</v>
      </c>
      <c r="D89" s="31"/>
      <c r="E89" s="31"/>
      <c r="F89" s="160">
        <v>6</v>
      </c>
      <c r="G89" s="31" t="str">
        <f t="shared" si="17"/>
        <v>SFA_6</v>
      </c>
      <c r="H89" s="238" t="str">
        <f t="shared" si="19"/>
        <v>1RR</v>
      </c>
      <c r="I89" s="239" t="str">
        <f t="shared" si="20"/>
        <v>O</v>
      </c>
      <c r="J89" s="42"/>
      <c r="K89" s="42"/>
      <c r="L89" s="239"/>
      <c r="M89" s="42"/>
      <c r="N89" s="42"/>
      <c r="O89" s="239"/>
    </row>
    <row r="90" spans="1:15" ht="14.25" thickBot="1">
      <c r="A90" s="136" t="s">
        <v>43</v>
      </c>
      <c r="B90" s="158">
        <v>1</v>
      </c>
      <c r="C90" s="29" t="str">
        <f t="shared" si="10"/>
        <v>SFB1</v>
      </c>
      <c r="D90" s="30"/>
      <c r="E90" s="30"/>
      <c r="F90" s="158">
        <v>1</v>
      </c>
      <c r="G90" s="29" t="str">
        <f t="shared" si="17"/>
        <v>SFB_1</v>
      </c>
      <c r="H90" s="245" t="s">
        <v>47</v>
      </c>
      <c r="I90" s="246" t="s">
        <v>46</v>
      </c>
      <c r="J90" s="40" t="s">
        <v>184</v>
      </c>
      <c r="K90" s="40" t="s">
        <v>120</v>
      </c>
      <c r="L90" s="235" t="s">
        <v>185</v>
      </c>
      <c r="M90" s="40"/>
      <c r="N90" s="40"/>
      <c r="O90" s="235"/>
    </row>
    <row r="91" spans="1:15">
      <c r="A91" s="30" t="str">
        <f t="shared" ref="A91:A95" si="21">A90</f>
        <v>SFB</v>
      </c>
      <c r="B91" s="159">
        <v>2</v>
      </c>
      <c r="C91" s="30" t="str">
        <f t="shared" si="10"/>
        <v>SFB2</v>
      </c>
      <c r="D91" s="30"/>
      <c r="E91" s="30"/>
      <c r="F91" s="159">
        <v>2</v>
      </c>
      <c r="G91" s="30" t="str">
        <f t="shared" si="17"/>
        <v>SFB_2</v>
      </c>
      <c r="H91" s="236" t="str">
        <f>I90</f>
        <v>B</v>
      </c>
      <c r="I91" s="237" t="str">
        <f>H90</f>
        <v>L</v>
      </c>
      <c r="J91" s="41"/>
      <c r="K91" s="41"/>
      <c r="L91" s="237"/>
      <c r="M91" s="41"/>
      <c r="N91" s="41"/>
      <c r="O91" s="237"/>
    </row>
    <row r="92" spans="1:15">
      <c r="A92" s="30" t="str">
        <f t="shared" si="21"/>
        <v>SFB</v>
      </c>
      <c r="B92" s="159">
        <v>3</v>
      </c>
      <c r="C92" s="30" t="str">
        <f t="shared" si="10"/>
        <v>SFB3</v>
      </c>
      <c r="D92" s="30"/>
      <c r="E92" s="30"/>
      <c r="F92" s="159">
        <v>3</v>
      </c>
      <c r="G92" s="30" t="str">
        <f t="shared" si="17"/>
        <v>SFB_3</v>
      </c>
      <c r="H92" s="236" t="str">
        <f t="shared" ref="H92:H95" si="22">I91</f>
        <v>L</v>
      </c>
      <c r="I92" s="237" t="str">
        <f t="shared" ref="I92:I95" si="23">H91</f>
        <v>B</v>
      </c>
      <c r="J92" s="41"/>
      <c r="K92" s="41"/>
      <c r="L92" s="237"/>
      <c r="M92" s="41"/>
      <c r="N92" s="41"/>
      <c r="O92" s="237"/>
    </row>
    <row r="93" spans="1:15">
      <c r="A93" s="30" t="str">
        <f t="shared" si="21"/>
        <v>SFB</v>
      </c>
      <c r="B93" s="159">
        <v>4</v>
      </c>
      <c r="C93" s="30" t="str">
        <f t="shared" si="10"/>
        <v>SFB4</v>
      </c>
      <c r="D93" s="30"/>
      <c r="E93" s="30"/>
      <c r="F93" s="159">
        <v>4</v>
      </c>
      <c r="G93" s="30" t="str">
        <f t="shared" si="17"/>
        <v>SFB_4</v>
      </c>
      <c r="H93" s="236" t="str">
        <f t="shared" si="22"/>
        <v>B</v>
      </c>
      <c r="I93" s="237" t="str">
        <f t="shared" si="23"/>
        <v>L</v>
      </c>
      <c r="J93" s="41"/>
      <c r="K93" s="41"/>
      <c r="L93" s="237"/>
      <c r="M93" s="41"/>
      <c r="N93" s="41"/>
      <c r="O93" s="237"/>
    </row>
    <row r="94" spans="1:15">
      <c r="A94" s="30" t="str">
        <f t="shared" si="21"/>
        <v>SFB</v>
      </c>
      <c r="B94" s="159">
        <v>5</v>
      </c>
      <c r="C94" s="30" t="str">
        <f t="shared" si="10"/>
        <v>SFB5</v>
      </c>
      <c r="D94" s="30"/>
      <c r="E94" s="30"/>
      <c r="F94" s="159">
        <v>5</v>
      </c>
      <c r="G94" s="30" t="str">
        <f t="shared" si="17"/>
        <v>SFB_5</v>
      </c>
      <c r="H94" s="236" t="str">
        <f t="shared" si="22"/>
        <v>L</v>
      </c>
      <c r="I94" s="237" t="str">
        <f t="shared" si="23"/>
        <v>B</v>
      </c>
      <c r="J94" s="41"/>
      <c r="K94" s="41"/>
      <c r="L94" s="237"/>
      <c r="M94" s="41"/>
      <c r="N94" s="41"/>
      <c r="O94" s="237"/>
    </row>
    <row r="95" spans="1:15" ht="14.25" thickBot="1">
      <c r="A95" s="31" t="str">
        <f t="shared" si="21"/>
        <v>SFB</v>
      </c>
      <c r="B95" s="160">
        <v>6</v>
      </c>
      <c r="C95" s="31" t="str">
        <f t="shared" si="10"/>
        <v>SFB6</v>
      </c>
      <c r="D95" s="31"/>
      <c r="E95" s="31"/>
      <c r="F95" s="160">
        <v>6</v>
      </c>
      <c r="G95" s="31" t="str">
        <f t="shared" ref="G95:G106" si="24">CONCATENATE(A95,"_",F95)</f>
        <v>SFB_6</v>
      </c>
      <c r="H95" s="238" t="str">
        <f t="shared" si="22"/>
        <v>B</v>
      </c>
      <c r="I95" s="239" t="str">
        <f t="shared" si="23"/>
        <v>L</v>
      </c>
      <c r="J95" s="42"/>
      <c r="K95" s="42"/>
      <c r="L95" s="239"/>
      <c r="M95" s="42"/>
      <c r="N95" s="42"/>
      <c r="O95" s="239"/>
    </row>
    <row r="96" spans="1:15" ht="14.25" thickBot="1">
      <c r="A96" s="136" t="s">
        <v>25</v>
      </c>
      <c r="B96" s="158">
        <v>1</v>
      </c>
      <c r="C96" s="29" t="str">
        <f t="shared" si="10"/>
        <v>PF1</v>
      </c>
      <c r="D96" s="30"/>
      <c r="E96" s="30"/>
      <c r="F96" s="158">
        <v>1</v>
      </c>
      <c r="G96" s="29" t="str">
        <f t="shared" si="24"/>
        <v>PF_1</v>
      </c>
      <c r="H96" s="245" t="s">
        <v>196</v>
      </c>
      <c r="I96" s="246" t="s">
        <v>197</v>
      </c>
      <c r="J96" s="40" t="s">
        <v>198</v>
      </c>
      <c r="K96" s="40" t="s">
        <v>120</v>
      </c>
      <c r="L96" s="235" t="s">
        <v>195</v>
      </c>
      <c r="M96" s="40"/>
      <c r="N96" s="40"/>
      <c r="O96" s="235"/>
    </row>
    <row r="97" spans="1:15">
      <c r="A97" s="30" t="str">
        <f t="shared" ref="A97:A101" si="25">A96</f>
        <v>PF</v>
      </c>
      <c r="B97" s="159">
        <v>2</v>
      </c>
      <c r="C97" s="30" t="str">
        <f t="shared" si="10"/>
        <v>PF2</v>
      </c>
      <c r="D97" s="30"/>
      <c r="E97" s="30"/>
      <c r="F97" s="159">
        <v>2</v>
      </c>
      <c r="G97" s="30" t="str">
        <f t="shared" si="24"/>
        <v>PF_2</v>
      </c>
      <c r="H97" s="236" t="str">
        <f>I96</f>
        <v>3RR</v>
      </c>
      <c r="I97" s="237" t="str">
        <f>H96</f>
        <v>4RR</v>
      </c>
      <c r="J97" s="41"/>
      <c r="K97" s="41"/>
      <c r="L97" s="237"/>
      <c r="M97" s="41"/>
      <c r="N97" s="41"/>
      <c r="O97" s="237"/>
    </row>
    <row r="98" spans="1:15">
      <c r="A98" s="30" t="str">
        <f t="shared" si="25"/>
        <v>PF</v>
      </c>
      <c r="B98" s="159">
        <v>3</v>
      </c>
      <c r="C98" s="30" t="str">
        <f t="shared" si="10"/>
        <v>PF3</v>
      </c>
      <c r="D98" s="30"/>
      <c r="E98" s="30"/>
      <c r="F98" s="159">
        <v>3</v>
      </c>
      <c r="G98" s="30" t="str">
        <f t="shared" si="24"/>
        <v>PF_3</v>
      </c>
      <c r="H98" s="236" t="str">
        <f t="shared" ref="H98:H101" si="26">I97</f>
        <v>4RR</v>
      </c>
      <c r="I98" s="237" t="str">
        <f t="shared" ref="I98:I101" si="27">H97</f>
        <v>3RR</v>
      </c>
      <c r="J98" s="41"/>
      <c r="K98" s="41"/>
      <c r="L98" s="237"/>
      <c r="M98" s="41"/>
      <c r="N98" s="41"/>
      <c r="O98" s="237"/>
    </row>
    <row r="99" spans="1:15">
      <c r="A99" s="30" t="str">
        <f t="shared" si="25"/>
        <v>PF</v>
      </c>
      <c r="B99" s="159">
        <v>4</v>
      </c>
      <c r="C99" s="30" t="str">
        <f t="shared" si="10"/>
        <v>PF4</v>
      </c>
      <c r="D99" s="30"/>
      <c r="E99" s="30"/>
      <c r="F99" s="159">
        <v>4</v>
      </c>
      <c r="G99" s="30" t="str">
        <f t="shared" si="24"/>
        <v>PF_4</v>
      </c>
      <c r="H99" s="236" t="str">
        <f t="shared" si="26"/>
        <v>3RR</v>
      </c>
      <c r="I99" s="237" t="str">
        <f t="shared" si="27"/>
        <v>4RR</v>
      </c>
      <c r="J99" s="41"/>
      <c r="K99" s="41"/>
      <c r="L99" s="237"/>
      <c r="M99" s="41"/>
      <c r="N99" s="41"/>
      <c r="O99" s="237"/>
    </row>
    <row r="100" spans="1:15">
      <c r="A100" s="30" t="str">
        <f t="shared" si="25"/>
        <v>PF</v>
      </c>
      <c r="B100" s="159">
        <v>5</v>
      </c>
      <c r="C100" s="30" t="str">
        <f t="shared" si="10"/>
        <v>PF5</v>
      </c>
      <c r="D100" s="30"/>
      <c r="E100" s="30"/>
      <c r="F100" s="159">
        <v>5</v>
      </c>
      <c r="G100" s="30" t="str">
        <f t="shared" si="24"/>
        <v>PF_5</v>
      </c>
      <c r="H100" s="236" t="str">
        <f t="shared" si="26"/>
        <v>4RR</v>
      </c>
      <c r="I100" s="237" t="str">
        <f t="shared" si="27"/>
        <v>3RR</v>
      </c>
      <c r="J100" s="41"/>
      <c r="K100" s="41"/>
      <c r="L100" s="237"/>
      <c r="M100" s="41"/>
      <c r="N100" s="41"/>
      <c r="O100" s="237"/>
    </row>
    <row r="101" spans="1:15" ht="14.25" thickBot="1">
      <c r="A101" s="31" t="str">
        <f t="shared" si="25"/>
        <v>PF</v>
      </c>
      <c r="B101" s="160">
        <v>6</v>
      </c>
      <c r="C101" s="31" t="str">
        <f t="shared" si="10"/>
        <v>PF6</v>
      </c>
      <c r="D101" s="31"/>
      <c r="E101" s="31"/>
      <c r="F101" s="160">
        <v>6</v>
      </c>
      <c r="G101" s="31" t="str">
        <f t="shared" si="24"/>
        <v>PF_6</v>
      </c>
      <c r="H101" s="238" t="str">
        <f t="shared" si="26"/>
        <v>3RR</v>
      </c>
      <c r="I101" s="239" t="str">
        <f t="shared" si="27"/>
        <v>4RR</v>
      </c>
      <c r="J101" s="42"/>
      <c r="K101" s="42"/>
      <c r="L101" s="239"/>
      <c r="M101" s="42"/>
      <c r="N101" s="42"/>
      <c r="O101" s="239"/>
    </row>
    <row r="102" spans="1:15" ht="14.25" thickBot="1">
      <c r="A102" s="136" t="s">
        <v>48</v>
      </c>
      <c r="B102" s="158">
        <v>1</v>
      </c>
      <c r="C102" s="29" t="str">
        <f t="shared" si="10"/>
        <v>FIN1</v>
      </c>
      <c r="D102" s="30"/>
      <c r="E102" s="30"/>
      <c r="F102" s="158">
        <v>1</v>
      </c>
      <c r="G102" s="29" t="str">
        <f t="shared" si="24"/>
        <v>FIN_1</v>
      </c>
      <c r="H102" s="245" t="s">
        <v>193</v>
      </c>
      <c r="I102" s="246" t="s">
        <v>194</v>
      </c>
      <c r="J102" s="40" t="s">
        <v>195</v>
      </c>
      <c r="K102" s="40" t="s">
        <v>120</v>
      </c>
      <c r="L102" s="235" t="s">
        <v>183</v>
      </c>
      <c r="M102" s="40"/>
      <c r="N102" s="40"/>
      <c r="O102" s="235"/>
    </row>
    <row r="103" spans="1:15">
      <c r="A103" s="30" t="str">
        <f t="shared" ref="A103:A107" si="28">A102</f>
        <v>FIN</v>
      </c>
      <c r="B103" s="159">
        <v>2</v>
      </c>
      <c r="C103" s="30" t="str">
        <f t="shared" si="10"/>
        <v>FIN2</v>
      </c>
      <c r="D103" s="30"/>
      <c r="E103" s="30"/>
      <c r="F103" s="159">
        <v>2</v>
      </c>
      <c r="G103" s="30" t="str">
        <f t="shared" si="24"/>
        <v>FIN_2</v>
      </c>
      <c r="H103" s="236" t="str">
        <f>I102</f>
        <v>1RR</v>
      </c>
      <c r="I103" s="237" t="str">
        <f>H102</f>
        <v>2RR</v>
      </c>
      <c r="J103" s="41"/>
      <c r="K103" s="41"/>
      <c r="L103" s="237"/>
      <c r="M103" s="41"/>
      <c r="N103" s="41"/>
      <c r="O103" s="237"/>
    </row>
    <row r="104" spans="1:15">
      <c r="A104" s="30" t="str">
        <f t="shared" si="28"/>
        <v>FIN</v>
      </c>
      <c r="B104" s="159">
        <v>3</v>
      </c>
      <c r="C104" s="30" t="str">
        <f t="shared" si="10"/>
        <v>FIN3</v>
      </c>
      <c r="D104" s="30"/>
      <c r="E104" s="30"/>
      <c r="F104" s="159">
        <v>3</v>
      </c>
      <c r="G104" s="30" t="str">
        <f t="shared" si="24"/>
        <v>FIN_3</v>
      </c>
      <c r="H104" s="236" t="str">
        <f t="shared" ref="H104:H107" si="29">I103</f>
        <v>2RR</v>
      </c>
      <c r="I104" s="237" t="str">
        <f t="shared" ref="I104:I107" si="30">H103</f>
        <v>1RR</v>
      </c>
      <c r="J104" s="41"/>
      <c r="K104" s="41"/>
      <c r="L104" s="237"/>
      <c r="M104" s="41"/>
      <c r="N104" s="41"/>
      <c r="O104" s="237"/>
    </row>
    <row r="105" spans="1:15">
      <c r="A105" s="30" t="str">
        <f t="shared" si="28"/>
        <v>FIN</v>
      </c>
      <c r="B105" s="159">
        <v>4</v>
      </c>
      <c r="C105" s="30" t="str">
        <f t="shared" si="10"/>
        <v>FIN4</v>
      </c>
      <c r="D105" s="30"/>
      <c r="E105" s="30"/>
      <c r="F105" s="159">
        <v>4</v>
      </c>
      <c r="G105" s="30" t="str">
        <f t="shared" si="24"/>
        <v>FIN_4</v>
      </c>
      <c r="H105" s="236" t="str">
        <f t="shared" si="29"/>
        <v>1RR</v>
      </c>
      <c r="I105" s="237" t="str">
        <f t="shared" si="30"/>
        <v>2RR</v>
      </c>
      <c r="J105" s="41"/>
      <c r="K105" s="41"/>
      <c r="L105" s="237"/>
      <c r="M105" s="41"/>
      <c r="N105" s="41"/>
      <c r="O105" s="237"/>
    </row>
    <row r="106" spans="1:15">
      <c r="A106" s="30" t="str">
        <f t="shared" si="28"/>
        <v>FIN</v>
      </c>
      <c r="B106" s="159">
        <v>5</v>
      </c>
      <c r="C106" s="30" t="str">
        <f t="shared" si="10"/>
        <v>FIN5</v>
      </c>
      <c r="D106" s="30"/>
      <c r="E106" s="30"/>
      <c r="F106" s="159">
        <v>5</v>
      </c>
      <c r="G106" s="30" t="str">
        <f t="shared" si="24"/>
        <v>FIN_5</v>
      </c>
      <c r="H106" s="236" t="str">
        <f t="shared" si="29"/>
        <v>2RR</v>
      </c>
      <c r="I106" s="237" t="str">
        <f t="shared" si="30"/>
        <v>1RR</v>
      </c>
      <c r="J106" s="41"/>
      <c r="K106" s="41"/>
      <c r="L106" s="237"/>
      <c r="M106" s="41"/>
      <c r="N106" s="41"/>
      <c r="O106" s="237"/>
    </row>
    <row r="107" spans="1:15">
      <c r="A107" s="31" t="str">
        <f t="shared" si="28"/>
        <v>FIN</v>
      </c>
      <c r="B107" s="160">
        <v>6</v>
      </c>
      <c r="C107" s="31" t="str">
        <f t="shared" si="10"/>
        <v>FIN6</v>
      </c>
      <c r="D107" s="31"/>
      <c r="E107" s="31"/>
      <c r="F107" s="160">
        <v>6</v>
      </c>
      <c r="G107" s="31" t="str">
        <f t="shared" ref="G107" si="31">CONCATENATE(A107,"_",F107)</f>
        <v>FIN_6</v>
      </c>
      <c r="H107" s="238" t="str">
        <f t="shared" si="29"/>
        <v>1RR</v>
      </c>
      <c r="I107" s="239" t="str">
        <f t="shared" si="30"/>
        <v>2RR</v>
      </c>
      <c r="J107" s="42"/>
      <c r="K107" s="42"/>
      <c r="L107" s="239"/>
      <c r="M107" s="42"/>
      <c r="N107" s="42"/>
      <c r="O107" s="239"/>
    </row>
    <row r="108" spans="1:15">
      <c r="O108" s="247" t="s">
        <v>11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Result</vt:lpstr>
      <vt:lpstr>PairingList</vt:lpstr>
      <vt:lpstr>Format</vt:lpstr>
      <vt:lpstr>BluePointFrom</vt:lpstr>
      <vt:lpstr>BluePointTo</vt:lpstr>
      <vt:lpstr>complete</vt:lpstr>
      <vt:lpstr>DPI</vt:lpstr>
      <vt:lpstr>Headwords</vt:lpstr>
      <vt:lpstr>ListFrom</vt:lpstr>
      <vt:lpstr>ListTo</vt:lpstr>
      <vt:lpstr>M1B</vt:lpstr>
      <vt:lpstr>M1Y</vt:lpstr>
      <vt:lpstr>M2B</vt:lpstr>
      <vt:lpstr>M2Y</vt:lpstr>
      <vt:lpstr>M3B</vt:lpstr>
      <vt:lpstr>M3Y</vt:lpstr>
      <vt:lpstr>PairingFrom</vt:lpstr>
      <vt:lpstr>PairingTo</vt:lpstr>
      <vt:lpstr>PairingList!Print_Area</vt:lpstr>
      <vt:lpstr>Result!Print_Area</vt:lpstr>
      <vt:lpstr>PairingList!Print_Titles</vt:lpstr>
      <vt:lpstr>YellowPointFrom</vt:lpstr>
      <vt:lpstr>YellowPointTo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2018-05-06T12:16:38Z</cp:lastPrinted>
  <dcterms:created xsi:type="dcterms:W3CDTF">2017-04-22T03:10:15Z</dcterms:created>
  <dcterms:modified xsi:type="dcterms:W3CDTF">2018-05-13T13:22:09Z</dcterms:modified>
</cp:coreProperties>
</file>